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D:\@TEMP\"/>
    </mc:Choice>
  </mc:AlternateContent>
  <bookViews>
    <workbookView xWindow="0" yWindow="0" windowWidth="28695" windowHeight="14040"/>
  </bookViews>
  <sheets>
    <sheet name="Evaluation du jeu" sheetId="1" r:id="rId1"/>
    <sheet name="Pilotage" sheetId="2" state="hidden" r:id="rId2"/>
  </sheets>
  <definedNames>
    <definedName name="_xlnm._FilterDatabase" localSheetId="0" hidden="1">'Evaluation du jeu'!$B$6:$C$12</definedName>
    <definedName name="_xlnm.Criteria" localSheetId="0">'Evaluation du jeu'!$B$6:$C$12</definedName>
  </definedNames>
  <calcPr calcId="162913"/>
</workbook>
</file>

<file path=xl/calcChain.xml><?xml version="1.0" encoding="utf-8"?>
<calcChain xmlns="http://schemas.openxmlformats.org/spreadsheetml/2006/main">
  <c r="K25" i="1" l="1"/>
  <c r="I25" i="1"/>
  <c r="G25" i="1"/>
  <c r="E25" i="1"/>
  <c r="C25" i="1"/>
  <c r="AM4" i="2"/>
  <c r="AM5" i="2"/>
  <c r="AM6" i="2"/>
  <c r="AM7" i="2"/>
  <c r="AM8" i="2"/>
  <c r="AM3" i="2"/>
  <c r="AL4" i="2"/>
  <c r="AR4" i="2" s="1"/>
  <c r="AL5" i="2"/>
  <c r="AL6" i="2"/>
  <c r="AL7" i="2"/>
  <c r="AL8" i="2"/>
  <c r="AR8" i="2" s="1"/>
  <c r="AL3" i="2"/>
  <c r="AK4" i="2"/>
  <c r="AK5" i="2"/>
  <c r="AK6" i="2"/>
  <c r="AS6" i="2" s="1"/>
  <c r="AK7" i="2"/>
  <c r="AS7" i="2" s="1"/>
  <c r="AK8" i="2"/>
  <c r="AK3" i="2"/>
  <c r="AS3" i="2" s="1"/>
  <c r="AD4" i="2"/>
  <c r="AD5" i="2"/>
  <c r="AD6" i="2"/>
  <c r="AD7" i="2"/>
  <c r="AD8" i="2"/>
  <c r="AD3" i="2"/>
  <c r="AC4" i="2"/>
  <c r="AC5" i="2"/>
  <c r="AC6" i="2"/>
  <c r="AC7" i="2"/>
  <c r="AC8" i="2"/>
  <c r="AC3" i="2"/>
  <c r="AB4" i="2"/>
  <c r="AB5" i="2"/>
  <c r="AJ5" i="2" s="1"/>
  <c r="AB6" i="2"/>
  <c r="AB7" i="2"/>
  <c r="AJ7" i="2" s="1"/>
  <c r="AB8" i="2"/>
  <c r="AB3" i="2"/>
  <c r="U3" i="2"/>
  <c r="U4" i="2"/>
  <c r="U5" i="2"/>
  <c r="Z5" i="2" s="1"/>
  <c r="U6" i="2"/>
  <c r="U7" i="2"/>
  <c r="L3" i="2"/>
  <c r="L4" i="2"/>
  <c r="L5" i="2"/>
  <c r="L6" i="2"/>
  <c r="L7" i="2"/>
  <c r="C3" i="2"/>
  <c r="C4" i="2"/>
  <c r="C5" i="2"/>
  <c r="C6" i="2"/>
  <c r="C7" i="2"/>
  <c r="C8" i="2"/>
  <c r="L8" i="2"/>
  <c r="U8" i="2"/>
  <c r="T4" i="2"/>
  <c r="T5" i="2"/>
  <c r="T6" i="2"/>
  <c r="T7" i="2"/>
  <c r="T8" i="2"/>
  <c r="Z8" i="2" s="1"/>
  <c r="T3" i="2"/>
  <c r="S4" i="2"/>
  <c r="S5" i="2"/>
  <c r="S6" i="2"/>
  <c r="S7" i="2"/>
  <c r="AA7" i="2" s="1"/>
  <c r="S8" i="2"/>
  <c r="S3" i="2"/>
  <c r="AA3" i="2" s="1"/>
  <c r="K4" i="2"/>
  <c r="K5" i="2"/>
  <c r="K6" i="2"/>
  <c r="K7" i="2"/>
  <c r="K8" i="2"/>
  <c r="Q8" i="2" s="1"/>
  <c r="K3" i="2"/>
  <c r="J4" i="2"/>
  <c r="J5" i="2"/>
  <c r="J6" i="2"/>
  <c r="J7" i="2"/>
  <c r="Q7" i="2" s="1"/>
  <c r="J8" i="2"/>
  <c r="J3" i="2"/>
  <c r="B4" i="2"/>
  <c r="B5" i="2"/>
  <c r="B6" i="2"/>
  <c r="B7" i="2"/>
  <c r="B8" i="2"/>
  <c r="B3" i="2"/>
  <c r="A8" i="2"/>
  <c r="H8" i="2" s="1"/>
  <c r="A4" i="2"/>
  <c r="A5" i="2"/>
  <c r="A6" i="2"/>
  <c r="A7" i="2"/>
  <c r="H7" i="2" s="1"/>
  <c r="A3" i="2"/>
  <c r="AI6" i="2" l="1"/>
  <c r="Z6" i="2"/>
  <c r="Q4" i="2"/>
  <c r="Z4" i="2"/>
  <c r="H3" i="2"/>
  <c r="AR7" i="2"/>
  <c r="H5" i="2"/>
  <c r="Q6" i="2"/>
  <c r="AI8" i="2"/>
  <c r="AI7" i="2"/>
  <c r="Q5" i="2"/>
  <c r="AI5" i="2"/>
  <c r="Z7" i="2"/>
  <c r="AR6" i="2"/>
  <c r="AR5" i="2"/>
  <c r="AR3" i="2"/>
  <c r="AJ8" i="2"/>
  <c r="AI4" i="2"/>
  <c r="AJ4" i="2"/>
  <c r="AI3" i="2"/>
  <c r="AJ3" i="2"/>
  <c r="AA6" i="2"/>
  <c r="Z3" i="2"/>
  <c r="Q3" i="2"/>
  <c r="H6" i="2"/>
  <c r="H4" i="2"/>
  <c r="AS5" i="2"/>
  <c r="AS4" i="2"/>
  <c r="AA8" i="2"/>
  <c r="AJ6" i="2"/>
  <c r="AS8" i="2"/>
  <c r="AA5" i="2"/>
  <c r="AA4" i="2"/>
  <c r="R4" i="2"/>
  <c r="R8" i="2"/>
  <c r="R5" i="2"/>
  <c r="R3" i="2"/>
  <c r="R6" i="2"/>
  <c r="I3" i="2"/>
  <c r="R7" i="2"/>
  <c r="I8" i="2"/>
  <c r="I7" i="2"/>
  <c r="I4" i="2"/>
  <c r="I5" i="2"/>
  <c r="I6" i="2"/>
  <c r="O4" i="2" l="1" a="1"/>
  <c r="O4" i="2" s="1"/>
  <c r="O8" i="2" a="1"/>
  <c r="O8" i="2" s="1"/>
  <c r="O5" i="2" a="1"/>
  <c r="O5" i="2" s="1"/>
  <c r="AP3" i="2" a="1"/>
  <c r="AP3" i="2" s="1"/>
  <c r="AP4" i="2" a="1"/>
  <c r="AP4" i="2" s="1"/>
  <c r="AP7" i="2" a="1"/>
  <c r="AP7" i="2" s="1"/>
  <c r="AP5" i="2" a="1"/>
  <c r="AP5" i="2" s="1"/>
  <c r="AP6" i="2" a="1"/>
  <c r="AP6" i="2" s="1"/>
  <c r="AP8" i="2" a="1"/>
  <c r="AP8" i="2" s="1"/>
  <c r="AG6" i="2" a="1"/>
  <c r="AG6" i="2" s="1"/>
  <c r="AG7" i="2" a="1"/>
  <c r="AG7" i="2" s="1"/>
  <c r="AG5" i="2" a="1"/>
  <c r="AG5" i="2" s="1"/>
  <c r="AG3" i="2" a="1"/>
  <c r="AG3" i="2" s="1"/>
  <c r="AG8" i="2" a="1"/>
  <c r="AG8" i="2" s="1"/>
  <c r="AG4" i="2" a="1"/>
  <c r="AG4" i="2" s="1"/>
  <c r="X7" i="2" a="1"/>
  <c r="X7" i="2" s="1"/>
  <c r="X8" i="2" a="1"/>
  <c r="X8" i="2" s="1"/>
  <c r="X4" i="2" a="1"/>
  <c r="X4" i="2" s="1"/>
  <c r="X5" i="2" a="1"/>
  <c r="X5" i="2" s="1"/>
  <c r="X6" i="2" a="1"/>
  <c r="X6" i="2" s="1"/>
  <c r="X3" i="2" a="1"/>
  <c r="X3" i="2" s="1"/>
  <c r="O7" i="2" a="1"/>
  <c r="O7" i="2" s="1"/>
  <c r="O6" i="2" a="1"/>
  <c r="O6" i="2" s="1"/>
  <c r="O3" i="2" a="1"/>
  <c r="O3" i="2" s="1"/>
  <c r="F4" i="2" a="1"/>
  <c r="F4" i="2" s="1"/>
  <c r="F6" i="2" a="1"/>
  <c r="F6" i="2" s="1"/>
  <c r="F5" i="2" a="1"/>
  <c r="F5" i="2" s="1"/>
  <c r="F3" i="2" a="1"/>
  <c r="F3" i="2" s="1"/>
  <c r="F7" i="2" a="1"/>
  <c r="F7" i="2" s="1"/>
  <c r="F8" i="2" a="1"/>
  <c r="F8" i="2" s="1"/>
  <c r="P8" i="2" l="1"/>
  <c r="P7" i="2"/>
  <c r="P6" i="2"/>
  <c r="P3" i="2"/>
  <c r="P5" i="2"/>
  <c r="P4" i="2"/>
  <c r="AH7" i="2"/>
  <c r="AH6" i="2"/>
  <c r="AH5" i="2"/>
  <c r="AH4" i="2"/>
  <c r="AH3" i="2"/>
  <c r="AH8" i="2"/>
  <c r="AQ3" i="2"/>
  <c r="AQ6" i="2"/>
  <c r="AQ5" i="2"/>
  <c r="AQ4" i="2"/>
  <c r="AQ8" i="2"/>
  <c r="AQ7" i="2"/>
  <c r="Y3" i="2"/>
  <c r="Y6" i="2"/>
  <c r="Y4" i="2"/>
  <c r="Y8" i="2"/>
  <c r="Y7" i="2"/>
  <c r="Y5" i="2"/>
  <c r="G6" i="2"/>
  <c r="G5" i="2"/>
  <c r="G3" i="2"/>
  <c r="G4" i="2"/>
  <c r="G8" i="2"/>
  <c r="G7" i="2"/>
  <c r="N5" i="2" l="1"/>
  <c r="E21" i="1" s="1"/>
  <c r="M5" i="2"/>
  <c r="D21" i="1" s="1"/>
  <c r="AE8" i="2"/>
  <c r="H24" i="1" s="1"/>
  <c r="AF8" i="2"/>
  <c r="I24" i="1" s="1"/>
  <c r="W5" i="2"/>
  <c r="G21" i="1" s="1"/>
  <c r="V5" i="2"/>
  <c r="F21" i="1" s="1"/>
  <c r="AN4" i="2"/>
  <c r="J20" i="1" s="1"/>
  <c r="AO4" i="2"/>
  <c r="K20" i="1" s="1"/>
  <c r="AE6" i="2"/>
  <c r="H22" i="1" s="1"/>
  <c r="AF6" i="2"/>
  <c r="I22" i="1" s="1"/>
  <c r="V7" i="2"/>
  <c r="F23" i="1" s="1"/>
  <c r="W7" i="2"/>
  <c r="G23" i="1" s="1"/>
  <c r="AO5" i="2"/>
  <c r="K21" i="1" s="1"/>
  <c r="AN5" i="2"/>
  <c r="J21" i="1" s="1"/>
  <c r="AF7" i="2"/>
  <c r="I23" i="1" s="1"/>
  <c r="AE7" i="2"/>
  <c r="H23" i="1" s="1"/>
  <c r="V8" i="2"/>
  <c r="F24" i="1" s="1"/>
  <c r="W8" i="2"/>
  <c r="G24" i="1" s="1"/>
  <c r="AN6" i="2"/>
  <c r="J22" i="1" s="1"/>
  <c r="AO6" i="2"/>
  <c r="K22" i="1" s="1"/>
  <c r="M4" i="2"/>
  <c r="D20" i="1" s="1"/>
  <c r="N4" i="2"/>
  <c r="E20" i="1" s="1"/>
  <c r="V4" i="2"/>
  <c r="F20" i="1" s="1"/>
  <c r="W4" i="2"/>
  <c r="G20" i="1" s="1"/>
  <c r="W6" i="2"/>
  <c r="G22" i="1" s="1"/>
  <c r="V6" i="2"/>
  <c r="F22" i="1" s="1"/>
  <c r="N3" i="2"/>
  <c r="E19" i="1" s="1"/>
  <c r="M3" i="2"/>
  <c r="D19" i="1" s="1"/>
  <c r="V3" i="2"/>
  <c r="F19" i="1" s="1"/>
  <c r="W3" i="2"/>
  <c r="G19" i="1" s="1"/>
  <c r="AF3" i="2"/>
  <c r="I19" i="1" s="1"/>
  <c r="AE3" i="2"/>
  <c r="H19" i="1" s="1"/>
  <c r="N6" i="2"/>
  <c r="E22" i="1" s="1"/>
  <c r="M6" i="2"/>
  <c r="D22" i="1" s="1"/>
  <c r="AN7" i="2"/>
  <c r="J23" i="1" s="1"/>
  <c r="AO7" i="2"/>
  <c r="K23" i="1" s="1"/>
  <c r="AE4" i="2"/>
  <c r="H20" i="1" s="1"/>
  <c r="AF4" i="2"/>
  <c r="I20" i="1" s="1"/>
  <c r="N7" i="2"/>
  <c r="E23" i="1" s="1"/>
  <c r="M7" i="2"/>
  <c r="D23" i="1" s="1"/>
  <c r="AN3" i="2"/>
  <c r="J19" i="1" s="1"/>
  <c r="AO3" i="2"/>
  <c r="K19" i="1" s="1"/>
  <c r="AN8" i="2"/>
  <c r="J24" i="1" s="1"/>
  <c r="AO8" i="2"/>
  <c r="K24" i="1" s="1"/>
  <c r="AE5" i="2"/>
  <c r="H21" i="1" s="1"/>
  <c r="AF5" i="2"/>
  <c r="I21" i="1" s="1"/>
  <c r="N8" i="2"/>
  <c r="E24" i="1" s="1"/>
  <c r="M8" i="2"/>
  <c r="D24" i="1" s="1"/>
  <c r="D7" i="2"/>
  <c r="B23" i="1" s="1"/>
  <c r="E7" i="2"/>
  <c r="C23" i="1" s="1"/>
  <c r="D8" i="2"/>
  <c r="B24" i="1" s="1"/>
  <c r="E8" i="2"/>
  <c r="C24" i="1" s="1"/>
  <c r="D4" i="2"/>
  <c r="B20" i="1" s="1"/>
  <c r="E4" i="2"/>
  <c r="C20" i="1" s="1"/>
  <c r="D3" i="2"/>
  <c r="B19" i="1" s="1"/>
  <c r="E3" i="2"/>
  <c r="C19" i="1" s="1"/>
  <c r="D5" i="2"/>
  <c r="B21" i="1" s="1"/>
  <c r="E5" i="2"/>
  <c r="C21" i="1" s="1"/>
  <c r="D6" i="2"/>
  <c r="B22" i="1" s="1"/>
  <c r="E6" i="2"/>
  <c r="C22" i="1" s="1"/>
  <c r="Q12" i="1" l="1"/>
  <c r="Q11" i="1"/>
  <c r="Q10" i="1"/>
  <c r="Q9" i="1"/>
  <c r="Q8" i="1"/>
  <c r="Q7" i="1"/>
  <c r="P12" i="1"/>
  <c r="P11" i="1"/>
  <c r="P10" i="1"/>
  <c r="P9" i="1"/>
  <c r="P8" i="1"/>
  <c r="P7" i="1"/>
  <c r="O12" i="1"/>
  <c r="O11" i="1"/>
  <c r="O10" i="1"/>
  <c r="O9" i="1"/>
  <c r="O8" i="1"/>
  <c r="O7" i="1"/>
  <c r="N12" i="1"/>
  <c r="N11" i="1"/>
  <c r="N10" i="1"/>
  <c r="N9" i="1"/>
  <c r="N8" i="1"/>
  <c r="N7" i="1"/>
  <c r="M12" i="1" l="1"/>
  <c r="M11" i="1"/>
  <c r="M10" i="1"/>
  <c r="M9" i="1"/>
  <c r="M8" i="1"/>
  <c r="M7" i="1"/>
  <c r="A29" i="1" l="1"/>
  <c r="A30" i="1" s="1"/>
  <c r="A31" i="1" s="1"/>
  <c r="A32" i="1" s="1"/>
  <c r="A33" i="1" s="1"/>
</calcChain>
</file>

<file path=xl/sharedStrings.xml><?xml version="1.0" encoding="utf-8"?>
<sst xmlns="http://schemas.openxmlformats.org/spreadsheetml/2006/main" count="78" uniqueCount="27">
  <si>
    <t>Punkte</t>
  </si>
  <si>
    <t>Name</t>
  </si>
  <si>
    <t>Gruppe rot</t>
  </si>
  <si>
    <t>Gruppe grün</t>
  </si>
  <si>
    <t>Gruppe orange</t>
  </si>
  <si>
    <t>Gruppe blau</t>
  </si>
  <si>
    <t>Gruppe violett</t>
  </si>
  <si>
    <t>Eindeutige Punkzahl rot</t>
  </si>
  <si>
    <t>Eindeutige Punkzahl blau</t>
  </si>
  <si>
    <t>Eindeutige Punkzahl violett</t>
  </si>
  <si>
    <t>Eindeutige Punkzahl grün</t>
  </si>
  <si>
    <t>Eindeutige Punkzahl orange</t>
  </si>
  <si>
    <t>Erzielter Rang Gruppe</t>
  </si>
  <si>
    <t>Hilfszellen</t>
  </si>
  <si>
    <t>Rang Sortiert und Name</t>
  </si>
  <si>
    <t>Punkte Sortiert</t>
  </si>
  <si>
    <t>Monnaie et échange – Evaluation du jeu</t>
  </si>
  <si>
    <t>Saisie</t>
  </si>
  <si>
    <t>Evaluation automatique</t>
  </si>
  <si>
    <t>Groupe rouge</t>
  </si>
  <si>
    <t>Groupe bleu</t>
  </si>
  <si>
    <t>Groupe orange</t>
  </si>
  <si>
    <t>Nom</t>
  </si>
  <si>
    <t>Points</t>
  </si>
  <si>
    <t>Nombre de points Ø</t>
  </si>
  <si>
    <t>Groupe violet</t>
  </si>
  <si>
    <t>Groupe jaune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</si>
</sst>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EAF7B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5CFD3"/>
        <bgColor indexed="64"/>
      </patternFill>
    </fill>
    <fill>
      <patternFill patternType="solid">
        <fgColor rgb="FFCFE7F6"/>
        <bgColor indexed="64"/>
      </patternFill>
    </fill>
    <fill>
      <patternFill patternType="solid">
        <fgColor rgb="FFFFDF9B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5" xfId="0" applyBorder="1"/>
    <xf numFmtId="0" fontId="1" fillId="0" borderId="0" xfId="0" applyFont="1" applyBorder="1"/>
    <xf numFmtId="0" fontId="0" fillId="0" borderId="0" xfId="0" applyFont="1"/>
    <xf numFmtId="0" fontId="1" fillId="4" borderId="2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0" fontId="1" fillId="4" borderId="6" xfId="0" applyFont="1" applyFill="1" applyBorder="1" applyAlignment="1">
      <alignment horizontal="left"/>
    </xf>
    <xf numFmtId="1" fontId="1" fillId="4" borderId="7" xfId="0" applyNumberFormat="1" applyFont="1" applyFill="1" applyBorder="1" applyAlignment="1">
      <alignment horizontal="right"/>
    </xf>
    <xf numFmtId="0" fontId="1" fillId="5" borderId="2" xfId="0" applyFont="1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0" fillId="5" borderId="2" xfId="0" applyFill="1" applyBorder="1" applyAlignment="1">
      <alignment horizontal="right"/>
    </xf>
    <xf numFmtId="0" fontId="1" fillId="5" borderId="6" xfId="0" applyFont="1" applyFill="1" applyBorder="1" applyAlignment="1">
      <alignment horizontal="left"/>
    </xf>
    <xf numFmtId="1" fontId="1" fillId="5" borderId="7" xfId="0" applyNumberFormat="1" applyFont="1" applyFill="1" applyBorder="1" applyAlignment="1">
      <alignment horizontal="right"/>
    </xf>
    <xf numFmtId="0" fontId="1" fillId="6" borderId="2" xfId="0" applyFont="1" applyFill="1" applyBorder="1" applyAlignment="1">
      <alignment horizontal="left"/>
    </xf>
    <xf numFmtId="0" fontId="0" fillId="6" borderId="2" xfId="0" applyFill="1" applyBorder="1" applyAlignment="1">
      <alignment horizontal="left"/>
    </xf>
    <xf numFmtId="0" fontId="0" fillId="6" borderId="2" xfId="0" applyFill="1" applyBorder="1" applyAlignment="1">
      <alignment horizontal="right"/>
    </xf>
    <xf numFmtId="0" fontId="1" fillId="6" borderId="6" xfId="0" applyFont="1" applyFill="1" applyBorder="1" applyAlignment="1">
      <alignment horizontal="left"/>
    </xf>
    <xf numFmtId="1" fontId="1" fillId="6" borderId="7" xfId="0" applyNumberFormat="1" applyFont="1" applyFill="1" applyBorder="1" applyAlignment="1">
      <alignment horizontal="right"/>
    </xf>
    <xf numFmtId="0" fontId="2" fillId="0" borderId="0" xfId="0" applyFont="1" applyBorder="1"/>
    <xf numFmtId="0" fontId="0" fillId="4" borderId="2" xfId="0" applyFill="1" applyBorder="1" applyAlignment="1" applyProtection="1">
      <alignment horizontal="left"/>
      <protection locked="0"/>
    </xf>
    <xf numFmtId="0" fontId="0" fillId="4" borderId="2" xfId="0" applyFill="1" applyBorder="1" applyAlignment="1" applyProtection="1">
      <alignment horizontal="right"/>
      <protection locked="0"/>
    </xf>
    <xf numFmtId="0" fontId="0" fillId="5" borderId="2" xfId="0" applyFill="1" applyBorder="1" applyAlignment="1" applyProtection="1">
      <alignment horizontal="left"/>
      <protection locked="0"/>
    </xf>
    <xf numFmtId="0" fontId="0" fillId="5" borderId="2" xfId="0" applyFill="1" applyBorder="1" applyAlignment="1" applyProtection="1">
      <alignment horizontal="right"/>
      <protection locked="0"/>
    </xf>
    <xf numFmtId="0" fontId="0" fillId="6" borderId="2" xfId="0" applyFill="1" applyBorder="1" applyAlignment="1" applyProtection="1">
      <alignment horizontal="left"/>
      <protection locked="0"/>
    </xf>
    <xf numFmtId="0" fontId="0" fillId="6" borderId="2" xfId="0" applyFill="1" applyBorder="1" applyAlignment="1" applyProtection="1">
      <alignment horizontal="right"/>
      <protection locked="0"/>
    </xf>
    <xf numFmtId="0" fontId="0" fillId="3" borderId="2" xfId="0" applyFont="1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0" borderId="5" xfId="0" applyFill="1" applyBorder="1" applyAlignment="1">
      <alignment horizontal="center"/>
    </xf>
    <xf numFmtId="0" fontId="0" fillId="6" borderId="2" xfId="0" applyFont="1" applyFill="1" applyBorder="1" applyAlignment="1">
      <alignment horizontal="left"/>
    </xf>
    <xf numFmtId="0" fontId="0" fillId="0" borderId="0" xfId="0" applyFill="1" applyBorder="1" applyAlignment="1">
      <alignment horizontal="center" wrapText="1"/>
    </xf>
    <xf numFmtId="0" fontId="0" fillId="0" borderId="2" xfId="0" applyBorder="1"/>
    <xf numFmtId="0" fontId="0" fillId="4" borderId="8" xfId="0" applyFill="1" applyBorder="1" applyAlignment="1" applyProtection="1">
      <alignment horizontal="left"/>
      <protection locked="0"/>
    </xf>
    <xf numFmtId="0" fontId="0" fillId="0" borderId="0" xfId="0" applyBorder="1" applyAlignment="1">
      <alignment horizontal="center"/>
    </xf>
    <xf numFmtId="0" fontId="1" fillId="7" borderId="2" xfId="0" applyFont="1" applyFill="1" applyBorder="1" applyAlignment="1">
      <alignment horizontal="left"/>
    </xf>
    <xf numFmtId="0" fontId="0" fillId="7" borderId="2" xfId="0" applyFill="1" applyBorder="1" applyAlignment="1" applyProtection="1">
      <alignment horizontal="left"/>
      <protection locked="0"/>
    </xf>
    <xf numFmtId="0" fontId="0" fillId="7" borderId="2" xfId="0" applyFill="1" applyBorder="1" applyAlignment="1" applyProtection="1">
      <alignment horizontal="right"/>
      <protection locked="0"/>
    </xf>
    <xf numFmtId="0" fontId="0" fillId="7" borderId="2" xfId="0" applyFill="1" applyBorder="1" applyAlignment="1">
      <alignment horizontal="left"/>
    </xf>
    <xf numFmtId="0" fontId="0" fillId="7" borderId="2" xfId="0" applyFill="1" applyBorder="1" applyAlignment="1">
      <alignment horizontal="right"/>
    </xf>
    <xf numFmtId="0" fontId="1" fillId="7" borderId="6" xfId="0" applyFont="1" applyFill="1" applyBorder="1" applyAlignment="1">
      <alignment horizontal="left"/>
    </xf>
    <xf numFmtId="1" fontId="1" fillId="7" borderId="7" xfId="0" applyNumberFormat="1" applyFont="1" applyFill="1" applyBorder="1" applyAlignment="1">
      <alignment horizontal="right"/>
    </xf>
    <xf numFmtId="0" fontId="1" fillId="8" borderId="2" xfId="0" applyFont="1" applyFill="1" applyBorder="1" applyAlignment="1">
      <alignment horizontal="left"/>
    </xf>
    <xf numFmtId="0" fontId="0" fillId="8" borderId="2" xfId="0" applyFill="1" applyBorder="1" applyAlignment="1" applyProtection="1">
      <alignment horizontal="left"/>
      <protection locked="0"/>
    </xf>
    <xf numFmtId="0" fontId="0" fillId="8" borderId="2" xfId="0" applyFill="1" applyBorder="1" applyAlignment="1" applyProtection="1">
      <alignment horizontal="right"/>
      <protection locked="0"/>
    </xf>
    <xf numFmtId="0" fontId="0" fillId="8" borderId="2" xfId="0" applyFill="1" applyBorder="1" applyAlignment="1">
      <alignment horizontal="left"/>
    </xf>
    <xf numFmtId="0" fontId="0" fillId="8" borderId="2" xfId="0" applyFill="1" applyBorder="1" applyAlignment="1">
      <alignment horizontal="right"/>
    </xf>
    <xf numFmtId="0" fontId="1" fillId="8" borderId="6" xfId="0" applyFont="1" applyFill="1" applyBorder="1" applyAlignment="1">
      <alignment horizontal="left"/>
    </xf>
    <xf numFmtId="1" fontId="1" fillId="8" borderId="7" xfId="0" applyNumberFormat="1" applyFont="1" applyFill="1" applyBorder="1" applyAlignment="1">
      <alignment horizontal="right"/>
    </xf>
    <xf numFmtId="0" fontId="0" fillId="0" borderId="2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4" borderId="8" xfId="0" applyFill="1" applyBorder="1" applyAlignment="1" applyProtection="1">
      <alignment horizontal="center"/>
      <protection locked="0"/>
    </xf>
    <xf numFmtId="0" fontId="0" fillId="4" borderId="10" xfId="0" applyFill="1" applyBorder="1" applyAlignment="1" applyProtection="1">
      <alignment horizontal="center"/>
      <protection locked="0"/>
    </xf>
    <xf numFmtId="0" fontId="0" fillId="4" borderId="9" xfId="0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0" fontId="0" fillId="5" borderId="8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8" xfId="0" applyFont="1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0" fillId="2" borderId="8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/>
    </xf>
    <xf numFmtId="0" fontId="0" fillId="6" borderId="8" xfId="0" applyFont="1" applyFill="1" applyBorder="1" applyAlignment="1">
      <alignment horizontal="center"/>
    </xf>
    <xf numFmtId="0" fontId="0" fillId="6" borderId="10" xfId="0" applyFont="1" applyFill="1" applyBorder="1" applyAlignment="1">
      <alignment horizontal="center"/>
    </xf>
    <xf numFmtId="0" fontId="0" fillId="6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F9B"/>
      <color rgb="FFFFF0CF"/>
      <color rgb="FFEAF7BF"/>
      <color rgb="FFCFE7F6"/>
      <color rgb="FFF5CFD3"/>
      <color rgb="FFFFD1D1"/>
      <color rgb="FFFFB7B7"/>
      <color rgb="FFFF8F8F"/>
      <color rgb="FFFF6565"/>
      <color rgb="FFFBCB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417635</xdr:colOff>
      <xdr:row>0</xdr:row>
      <xdr:rowOff>109902</xdr:rowOff>
    </xdr:from>
    <xdr:to>
      <xdr:col>10</xdr:col>
      <xdr:colOff>491572</xdr:colOff>
      <xdr:row>3</xdr:row>
      <xdr:rowOff>81895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25962" y="109902"/>
          <a:ext cx="1510014" cy="5434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iconomix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Q33"/>
  <sheetViews>
    <sheetView showGridLines="0" tabSelected="1" zoomScale="130" zoomScaleNormal="130" workbookViewId="0">
      <selection activeCell="H35" sqref="H35"/>
    </sheetView>
  </sheetViews>
  <sheetFormatPr defaultColWidth="11" defaultRowHeight="14.25" x14ac:dyDescent="0.2"/>
  <cols>
    <col min="1" max="1" width="3.125" style="2" customWidth="1"/>
    <col min="2" max="2" width="18.875" style="2" bestFit="1" customWidth="1"/>
    <col min="3" max="3" width="6.625" style="2" bestFit="1" customWidth="1"/>
    <col min="4" max="4" width="18.875" style="2" bestFit="1" customWidth="1"/>
    <col min="5" max="5" width="6.625" style="2" bestFit="1" customWidth="1"/>
    <col min="6" max="6" width="18.875" style="2" bestFit="1" customWidth="1"/>
    <col min="7" max="7" width="6.625" style="2" bestFit="1" customWidth="1"/>
    <col min="8" max="8" width="18.875" style="2" bestFit="1" customWidth="1"/>
    <col min="9" max="9" width="6.625" style="2" bestFit="1" customWidth="1"/>
    <col min="10" max="10" width="18.875" style="2" bestFit="1" customWidth="1"/>
    <col min="11" max="11" width="6.625" style="2" bestFit="1" customWidth="1"/>
    <col min="12" max="12" width="11" style="2"/>
    <col min="13" max="13" width="20.125" style="2" hidden="1" customWidth="1"/>
    <col min="14" max="14" width="21.5" style="2" hidden="1" customWidth="1"/>
    <col min="15" max="15" width="22.75" style="2" hidden="1" customWidth="1"/>
    <col min="16" max="16" width="21.75" style="2" hidden="1" customWidth="1"/>
    <col min="17" max="17" width="23.75" style="2" hidden="1" customWidth="1"/>
    <col min="18" max="16384" width="11" style="2"/>
  </cols>
  <sheetData>
    <row r="1" spans="1:17" ht="15.75" x14ac:dyDescent="0.25">
      <c r="A1" s="21" t="s">
        <v>16</v>
      </c>
    </row>
    <row r="3" spans="1:17" ht="15" x14ac:dyDescent="0.25">
      <c r="A3" s="4" t="s">
        <v>17</v>
      </c>
    </row>
    <row r="4" spans="1:17" customFormat="1" x14ac:dyDescent="0.2">
      <c r="B4" s="3"/>
      <c r="C4" s="3"/>
      <c r="D4" s="3"/>
      <c r="E4" s="3"/>
      <c r="F4" s="3"/>
      <c r="G4" s="3"/>
      <c r="H4" s="3"/>
      <c r="I4" s="3"/>
      <c r="J4" s="3"/>
      <c r="K4" s="3"/>
    </row>
    <row r="5" spans="1:17" customFormat="1" x14ac:dyDescent="0.2">
      <c r="B5" s="53" t="s">
        <v>19</v>
      </c>
      <c r="C5" s="54"/>
      <c r="D5" s="53" t="s">
        <v>20</v>
      </c>
      <c r="E5" s="54"/>
      <c r="F5" s="53" t="s">
        <v>25</v>
      </c>
      <c r="G5" s="54"/>
      <c r="H5" s="53" t="s">
        <v>26</v>
      </c>
      <c r="I5" s="54"/>
      <c r="J5" s="53" t="s">
        <v>21</v>
      </c>
      <c r="K5" s="54"/>
      <c r="M5" s="2" t="s">
        <v>7</v>
      </c>
      <c r="N5" s="2" t="s">
        <v>8</v>
      </c>
      <c r="O5" s="2" t="s">
        <v>9</v>
      </c>
      <c r="P5" s="2" t="s">
        <v>10</v>
      </c>
      <c r="Q5" s="2" t="s">
        <v>11</v>
      </c>
    </row>
    <row r="6" spans="1:17" customFormat="1" ht="15" x14ac:dyDescent="0.25">
      <c r="A6" s="1"/>
      <c r="B6" s="6" t="s">
        <v>22</v>
      </c>
      <c r="C6" s="6" t="s">
        <v>23</v>
      </c>
      <c r="D6" s="11" t="s">
        <v>22</v>
      </c>
      <c r="E6" s="11" t="s">
        <v>23</v>
      </c>
      <c r="F6" s="36" t="s">
        <v>22</v>
      </c>
      <c r="G6" s="36" t="s">
        <v>23</v>
      </c>
      <c r="H6" s="43" t="s">
        <v>22</v>
      </c>
      <c r="I6" s="43" t="s">
        <v>23</v>
      </c>
      <c r="J6" s="16" t="s">
        <v>22</v>
      </c>
      <c r="K6" s="16" t="s">
        <v>23</v>
      </c>
    </row>
    <row r="7" spans="1:17" customFormat="1" x14ac:dyDescent="0.2">
      <c r="A7" s="1"/>
      <c r="B7" s="22"/>
      <c r="C7" s="23"/>
      <c r="D7" s="24"/>
      <c r="E7" s="25"/>
      <c r="F7" s="37"/>
      <c r="G7" s="38"/>
      <c r="H7" s="44"/>
      <c r="I7" s="45"/>
      <c r="J7" s="26"/>
      <c r="K7" s="27"/>
      <c r="M7">
        <f>C7+ROW($A$12)/1000000</f>
        <v>1.2E-5</v>
      </c>
      <c r="N7">
        <f>E7+ROW($A$12)/1000000</f>
        <v>1.2E-5</v>
      </c>
      <c r="O7">
        <f>G7+ROW($A$12)/1000000</f>
        <v>1.2E-5</v>
      </c>
      <c r="P7">
        <f>I7+ROW($A$12)/1000000</f>
        <v>1.2E-5</v>
      </c>
      <c r="Q7">
        <f>K7+ROW($A$12)/1000000</f>
        <v>1.2E-5</v>
      </c>
    </row>
    <row r="8" spans="1:17" customFormat="1" x14ac:dyDescent="0.2">
      <c r="A8" s="1"/>
      <c r="B8" s="22"/>
      <c r="C8" s="23"/>
      <c r="D8" s="24"/>
      <c r="E8" s="25"/>
      <c r="F8" s="37"/>
      <c r="G8" s="38"/>
      <c r="H8" s="44"/>
      <c r="I8" s="45"/>
      <c r="J8" s="26"/>
      <c r="K8" s="27"/>
      <c r="M8">
        <f>C8+ROW($A$11)/1000000</f>
        <v>1.1E-5</v>
      </c>
      <c r="N8">
        <f>E8+ROW($A$11)/1000000</f>
        <v>1.1E-5</v>
      </c>
      <c r="O8">
        <f>G8+ROW($A$11)/1000000</f>
        <v>1.1E-5</v>
      </c>
      <c r="P8">
        <f>I8+ROW($A$11)/1000000</f>
        <v>1.1E-5</v>
      </c>
      <c r="Q8">
        <f>K8+ROW($A$11)/1000000</f>
        <v>1.1E-5</v>
      </c>
    </row>
    <row r="9" spans="1:17" customFormat="1" x14ac:dyDescent="0.2">
      <c r="A9" s="1"/>
      <c r="B9" s="22"/>
      <c r="C9" s="23"/>
      <c r="D9" s="24"/>
      <c r="E9" s="25"/>
      <c r="F9" s="37"/>
      <c r="G9" s="38"/>
      <c r="H9" s="44"/>
      <c r="I9" s="45"/>
      <c r="J9" s="26"/>
      <c r="K9" s="27"/>
      <c r="M9">
        <f>C9+ROW($A$10)/1000000</f>
        <v>1.0000000000000001E-5</v>
      </c>
      <c r="N9">
        <f>E9+ROW($A$10)/1000000</f>
        <v>1.0000000000000001E-5</v>
      </c>
      <c r="O9">
        <f>G9+ROW($A$10)/1000000</f>
        <v>1.0000000000000001E-5</v>
      </c>
      <c r="P9">
        <f>I9+ROW($A$10)/1000000</f>
        <v>1.0000000000000001E-5</v>
      </c>
      <c r="Q9">
        <f>K9+ROW($A$10)/1000000</f>
        <v>1.0000000000000001E-5</v>
      </c>
    </row>
    <row r="10" spans="1:17" customFormat="1" x14ac:dyDescent="0.2">
      <c r="A10" s="1"/>
      <c r="B10" s="22"/>
      <c r="C10" s="23"/>
      <c r="D10" s="24"/>
      <c r="E10" s="25"/>
      <c r="F10" s="37"/>
      <c r="G10" s="38"/>
      <c r="H10" s="44"/>
      <c r="I10" s="45"/>
      <c r="J10" s="26"/>
      <c r="K10" s="27"/>
      <c r="M10">
        <f>C10+ROW($A$9)/1000000</f>
        <v>9.0000000000000002E-6</v>
      </c>
      <c r="N10">
        <f>E10+ROW($A$9)/1000000</f>
        <v>9.0000000000000002E-6</v>
      </c>
      <c r="O10">
        <f>G10+ROW($A$9)/1000000</f>
        <v>9.0000000000000002E-6</v>
      </c>
      <c r="P10">
        <f>I10+ROW($A$9)/1000000</f>
        <v>9.0000000000000002E-6</v>
      </c>
      <c r="Q10">
        <f>K10+ROW($A$9)/1000000</f>
        <v>9.0000000000000002E-6</v>
      </c>
    </row>
    <row r="11" spans="1:17" customFormat="1" x14ac:dyDescent="0.2">
      <c r="A11" s="1"/>
      <c r="B11" s="22"/>
      <c r="C11" s="23"/>
      <c r="D11" s="24"/>
      <c r="E11" s="25"/>
      <c r="F11" s="37"/>
      <c r="G11" s="38"/>
      <c r="H11" s="44"/>
      <c r="I11" s="45"/>
      <c r="J11" s="26"/>
      <c r="K11" s="27"/>
      <c r="M11">
        <f>C11+ROW($A$8)/1000000</f>
        <v>7.9999999999999996E-6</v>
      </c>
      <c r="N11">
        <f>E11+ROW($A$8)/1000000</f>
        <v>7.9999999999999996E-6</v>
      </c>
      <c r="O11">
        <f>G11+ROW($A$8)/1000000</f>
        <v>7.9999999999999996E-6</v>
      </c>
      <c r="P11">
        <f>I11+ROW($A$8)/1000000</f>
        <v>7.9999999999999996E-6</v>
      </c>
      <c r="Q11">
        <f>K11+ROW($A$8)/1000000</f>
        <v>7.9999999999999996E-6</v>
      </c>
    </row>
    <row r="12" spans="1:17" x14ac:dyDescent="0.2">
      <c r="A12" s="1"/>
      <c r="B12" s="22"/>
      <c r="C12" s="23"/>
      <c r="D12" s="24"/>
      <c r="E12" s="25"/>
      <c r="F12" s="37"/>
      <c r="G12" s="38"/>
      <c r="H12" s="44"/>
      <c r="I12" s="45"/>
      <c r="J12" s="26"/>
      <c r="K12" s="27"/>
      <c r="M12">
        <f>C12+ROW($A$7)/1000000</f>
        <v>6.9999999999999999E-6</v>
      </c>
      <c r="N12">
        <f>E12+ROW($A$7)/1000000</f>
        <v>6.9999999999999999E-6</v>
      </c>
      <c r="O12">
        <f>G12+ROW($A$7)/1000000</f>
        <v>6.9999999999999999E-6</v>
      </c>
      <c r="P12">
        <f>I12+ROW($A$7)/1000000</f>
        <v>6.9999999999999999E-6</v>
      </c>
      <c r="Q12">
        <f>K12+ROW($A$7)/1000000</f>
        <v>6.9999999999999999E-6</v>
      </c>
    </row>
    <row r="14" spans="1:17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7" customFormat="1" ht="15" x14ac:dyDescent="0.25">
      <c r="A15" s="4" t="s">
        <v>18</v>
      </c>
      <c r="B15" s="5"/>
      <c r="C15" s="2"/>
      <c r="D15" s="2"/>
      <c r="E15" s="2"/>
      <c r="F15" s="2"/>
      <c r="G15" s="2"/>
      <c r="H15" s="2"/>
      <c r="I15" s="2"/>
      <c r="J15" s="2"/>
    </row>
    <row r="16" spans="1:17" customFormat="1" ht="15" x14ac:dyDescent="0.25">
      <c r="A16" s="4"/>
      <c r="B16" s="5"/>
      <c r="C16" s="2"/>
      <c r="D16" s="2"/>
      <c r="E16" s="2"/>
      <c r="F16" s="2"/>
      <c r="G16" s="2"/>
      <c r="H16" s="2"/>
      <c r="I16" s="2"/>
      <c r="J16" s="2"/>
    </row>
    <row r="17" spans="1:11" customFormat="1" ht="15" x14ac:dyDescent="0.25">
      <c r="A17" s="4"/>
      <c r="B17" s="50" t="s">
        <v>19</v>
      </c>
      <c r="C17" s="50"/>
      <c r="D17" s="50" t="s">
        <v>20</v>
      </c>
      <c r="E17" s="50"/>
      <c r="F17" s="51" t="s">
        <v>25</v>
      </c>
      <c r="G17" s="52"/>
      <c r="H17" s="50" t="s">
        <v>26</v>
      </c>
      <c r="I17" s="50"/>
      <c r="J17" s="50" t="s">
        <v>21</v>
      </c>
      <c r="K17" s="50"/>
    </row>
    <row r="18" spans="1:11" customFormat="1" ht="15" x14ac:dyDescent="0.25">
      <c r="A18" s="4"/>
      <c r="B18" s="6" t="s">
        <v>22</v>
      </c>
      <c r="C18" s="6" t="s">
        <v>23</v>
      </c>
      <c r="D18" s="11" t="s">
        <v>22</v>
      </c>
      <c r="E18" s="11" t="s">
        <v>23</v>
      </c>
      <c r="F18" s="36" t="s">
        <v>22</v>
      </c>
      <c r="G18" s="36" t="s">
        <v>23</v>
      </c>
      <c r="H18" s="43" t="s">
        <v>22</v>
      </c>
      <c r="I18" s="43" t="s">
        <v>23</v>
      </c>
      <c r="J18" s="16" t="s">
        <v>22</v>
      </c>
      <c r="K18" s="16" t="s">
        <v>23</v>
      </c>
    </row>
    <row r="19" spans="1:11" customFormat="1" ht="15" x14ac:dyDescent="0.25">
      <c r="A19" s="4"/>
      <c r="B19" s="7" t="str">
        <f>Pilotage!D3</f>
        <v/>
      </c>
      <c r="C19" s="8" t="str">
        <f>Pilotage!E3</f>
        <v/>
      </c>
      <c r="D19" s="12" t="str">
        <f>Pilotage!M3</f>
        <v/>
      </c>
      <c r="E19" s="13" t="str">
        <f>Pilotage!N3</f>
        <v/>
      </c>
      <c r="F19" s="39" t="str">
        <f>Pilotage!V3</f>
        <v/>
      </c>
      <c r="G19" s="40" t="str">
        <f>Pilotage!W3</f>
        <v/>
      </c>
      <c r="H19" s="46" t="str">
        <f>Pilotage!AE3</f>
        <v/>
      </c>
      <c r="I19" s="47" t="str">
        <f>Pilotage!AF3</f>
        <v/>
      </c>
      <c r="J19" s="17" t="str">
        <f>Pilotage!AN3</f>
        <v/>
      </c>
      <c r="K19" s="18" t="str">
        <f>Pilotage!AO3</f>
        <v/>
      </c>
    </row>
    <row r="20" spans="1:11" customFormat="1" ht="15" x14ac:dyDescent="0.25">
      <c r="A20" s="4"/>
      <c r="B20" s="7" t="str">
        <f>Pilotage!D4</f>
        <v/>
      </c>
      <c r="C20" s="8" t="str">
        <f>Pilotage!E4</f>
        <v/>
      </c>
      <c r="D20" s="12" t="str">
        <f>Pilotage!M4</f>
        <v/>
      </c>
      <c r="E20" s="13" t="str">
        <f>Pilotage!N4</f>
        <v/>
      </c>
      <c r="F20" s="39" t="str">
        <f>Pilotage!V4</f>
        <v/>
      </c>
      <c r="G20" s="40" t="str">
        <f>Pilotage!W4</f>
        <v/>
      </c>
      <c r="H20" s="46" t="str">
        <f>Pilotage!AE4</f>
        <v/>
      </c>
      <c r="I20" s="47" t="str">
        <f>Pilotage!AF4</f>
        <v/>
      </c>
      <c r="J20" s="17" t="str">
        <f>Pilotage!AN4</f>
        <v/>
      </c>
      <c r="K20" s="18" t="str">
        <f>Pilotage!AO4</f>
        <v/>
      </c>
    </row>
    <row r="21" spans="1:11" customFormat="1" ht="15" x14ac:dyDescent="0.25">
      <c r="A21" s="4"/>
      <c r="B21" s="7" t="str">
        <f>Pilotage!D5</f>
        <v/>
      </c>
      <c r="C21" s="8" t="str">
        <f>Pilotage!E5</f>
        <v/>
      </c>
      <c r="D21" s="12" t="str">
        <f>Pilotage!M5</f>
        <v/>
      </c>
      <c r="E21" s="13" t="str">
        <f>Pilotage!N5</f>
        <v/>
      </c>
      <c r="F21" s="39" t="str">
        <f>Pilotage!V5</f>
        <v/>
      </c>
      <c r="G21" s="40" t="str">
        <f>Pilotage!W5</f>
        <v/>
      </c>
      <c r="H21" s="46" t="str">
        <f>Pilotage!AE5</f>
        <v/>
      </c>
      <c r="I21" s="47" t="str">
        <f>Pilotage!AF5</f>
        <v/>
      </c>
      <c r="J21" s="17" t="str">
        <f>Pilotage!AN5</f>
        <v/>
      </c>
      <c r="K21" s="18" t="str">
        <f>Pilotage!AO5</f>
        <v/>
      </c>
    </row>
    <row r="22" spans="1:11" customFormat="1" ht="15" x14ac:dyDescent="0.25">
      <c r="A22" s="4"/>
      <c r="B22" s="7" t="str">
        <f>Pilotage!D6</f>
        <v/>
      </c>
      <c r="C22" s="8" t="str">
        <f>Pilotage!E6</f>
        <v/>
      </c>
      <c r="D22" s="12" t="str">
        <f>Pilotage!M6</f>
        <v/>
      </c>
      <c r="E22" s="13" t="str">
        <f>Pilotage!N6</f>
        <v/>
      </c>
      <c r="F22" s="39" t="str">
        <f>Pilotage!V6</f>
        <v/>
      </c>
      <c r="G22" s="40" t="str">
        <f>Pilotage!W6</f>
        <v/>
      </c>
      <c r="H22" s="46" t="str">
        <f>Pilotage!AE6</f>
        <v/>
      </c>
      <c r="I22" s="47" t="str">
        <f>Pilotage!AF6</f>
        <v/>
      </c>
      <c r="J22" s="17" t="str">
        <f>Pilotage!AN6</f>
        <v/>
      </c>
      <c r="K22" s="18" t="str">
        <f>Pilotage!AO6</f>
        <v/>
      </c>
    </row>
    <row r="23" spans="1:11" customFormat="1" ht="15" x14ac:dyDescent="0.25">
      <c r="A23" s="4"/>
      <c r="B23" s="7" t="str">
        <f>Pilotage!D7</f>
        <v/>
      </c>
      <c r="C23" s="8" t="str">
        <f>Pilotage!E7</f>
        <v/>
      </c>
      <c r="D23" s="12" t="str">
        <f>Pilotage!M7</f>
        <v/>
      </c>
      <c r="E23" s="13" t="str">
        <f>Pilotage!N7</f>
        <v/>
      </c>
      <c r="F23" s="39" t="str">
        <f>Pilotage!V7</f>
        <v/>
      </c>
      <c r="G23" s="40" t="str">
        <f>Pilotage!W7</f>
        <v/>
      </c>
      <c r="H23" s="46" t="str">
        <f>Pilotage!AE7</f>
        <v/>
      </c>
      <c r="I23" s="47" t="str">
        <f>Pilotage!AF7</f>
        <v/>
      </c>
      <c r="J23" s="17" t="str">
        <f>Pilotage!AN7</f>
        <v/>
      </c>
      <c r="K23" s="18" t="str">
        <f>Pilotage!AO7</f>
        <v/>
      </c>
    </row>
    <row r="24" spans="1:11" customFormat="1" ht="15.75" thickBot="1" x14ac:dyDescent="0.3">
      <c r="A24" s="4"/>
      <c r="B24" s="7" t="str">
        <f>Pilotage!D8</f>
        <v/>
      </c>
      <c r="C24" s="8" t="str">
        <f>Pilotage!E8</f>
        <v/>
      </c>
      <c r="D24" s="12" t="str">
        <f>Pilotage!M8</f>
        <v/>
      </c>
      <c r="E24" s="13" t="str">
        <f>Pilotage!N8</f>
        <v/>
      </c>
      <c r="F24" s="39" t="str">
        <f>Pilotage!V8</f>
        <v/>
      </c>
      <c r="G24" s="40" t="str">
        <f>Pilotage!W8</f>
        <v/>
      </c>
      <c r="H24" s="46" t="str">
        <f>Pilotage!AE8</f>
        <v/>
      </c>
      <c r="I24" s="47" t="str">
        <f>Pilotage!AF8</f>
        <v/>
      </c>
      <c r="J24" s="17" t="str">
        <f>Pilotage!AN8</f>
        <v/>
      </c>
      <c r="K24" s="18" t="str">
        <f>Pilotage!AO8</f>
        <v/>
      </c>
    </row>
    <row r="25" spans="1:11" customFormat="1" ht="15.75" thickTop="1" x14ac:dyDescent="0.25">
      <c r="A25" s="4"/>
      <c r="B25" s="9" t="s">
        <v>24</v>
      </c>
      <c r="C25" s="10" t="str">
        <f>IF(AND(C7=0,C8=0,C9=0,C10=0,C11=0,C12=0),"",AVERAGE(C7:C12))</f>
        <v/>
      </c>
      <c r="D25" s="14" t="s">
        <v>24</v>
      </c>
      <c r="E25" s="15" t="str">
        <f>IF(AND(E7=0,E8=0,E9=0,E10=0,E11=0,E12=0),"",AVERAGE(E7:E12))</f>
        <v/>
      </c>
      <c r="F25" s="41" t="s">
        <v>24</v>
      </c>
      <c r="G25" s="42" t="str">
        <f>IF(AND(G7=0,G8=0,G9=0,G10=0,G11=0,G12=0),"",AVERAGE(G7:G12))</f>
        <v/>
      </c>
      <c r="H25" s="48" t="s">
        <v>24</v>
      </c>
      <c r="I25" s="49" t="str">
        <f>IF(AND(I7=0,I8=0,I9=0,I10=0,I11=0,I12=0),"",AVERAGE(I7:I12))</f>
        <v/>
      </c>
      <c r="J25" s="19" t="s">
        <v>24</v>
      </c>
      <c r="K25" s="20" t="str">
        <f>IF(AND(K7=0,K8=0,K9=0,K10=0,K11=0,K12=0),"",AVERAGE(K7:K12))</f>
        <v/>
      </c>
    </row>
    <row r="26" spans="1:11" customFormat="1" ht="15" x14ac:dyDescent="0.25">
      <c r="A26" s="4"/>
      <c r="B26" s="5"/>
      <c r="C26" s="2"/>
      <c r="D26" s="2"/>
      <c r="E26" s="2"/>
      <c r="F26" s="2"/>
      <c r="G26" s="2"/>
      <c r="H26" s="2"/>
      <c r="I26" s="2"/>
      <c r="J26" s="2"/>
    </row>
    <row r="28" spans="1:11" hidden="1" x14ac:dyDescent="0.2">
      <c r="A28" s="2">
        <v>1</v>
      </c>
    </row>
    <row r="29" spans="1:11" hidden="1" x14ac:dyDescent="0.2">
      <c r="A29" s="2">
        <f>A28+1</f>
        <v>2</v>
      </c>
    </row>
    <row r="30" spans="1:11" hidden="1" x14ac:dyDescent="0.2">
      <c r="A30" s="2">
        <f>A29+1</f>
        <v>3</v>
      </c>
    </row>
    <row r="31" spans="1:11" hidden="1" x14ac:dyDescent="0.2">
      <c r="A31" s="2">
        <f>A30+1</f>
        <v>4</v>
      </c>
    </row>
    <row r="32" spans="1:11" hidden="1" x14ac:dyDescent="0.2">
      <c r="A32" s="2">
        <f>A31+1</f>
        <v>5</v>
      </c>
    </row>
    <row r="33" spans="1:1" hidden="1" x14ac:dyDescent="0.2">
      <c r="A33" s="2">
        <f>A32+1</f>
        <v>6</v>
      </c>
    </row>
  </sheetData>
  <sheetProtection selectLockedCells="1"/>
  <sortState ref="B5:C10">
    <sortCondition descending="1" ref="C5:C10"/>
  </sortState>
  <mergeCells count="10">
    <mergeCell ref="B5:C5"/>
    <mergeCell ref="D5:E5"/>
    <mergeCell ref="F5:G5"/>
    <mergeCell ref="H5:I5"/>
    <mergeCell ref="J5:K5"/>
    <mergeCell ref="B17:C17"/>
    <mergeCell ref="D17:E17"/>
    <mergeCell ref="F17:G17"/>
    <mergeCell ref="H17:I17"/>
    <mergeCell ref="J17:K17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8"/>
  <sheetViews>
    <sheetView workbookViewId="0">
      <selection sqref="A1:XFD1048576"/>
    </sheetView>
  </sheetViews>
  <sheetFormatPr defaultColWidth="11" defaultRowHeight="14.25" x14ac:dyDescent="0.2"/>
  <cols>
    <col min="1" max="1" width="6.875" customWidth="1"/>
    <col min="2" max="2" width="6.875" bestFit="1" customWidth="1"/>
    <col min="3" max="3" width="19.125" bestFit="1" customWidth="1"/>
    <col min="4" max="4" width="20.625" bestFit="1" customWidth="1"/>
    <col min="5" max="5" width="14.375" customWidth="1"/>
    <col min="6" max="7" width="4.875" bestFit="1" customWidth="1"/>
    <col min="8" max="8" width="8.5" bestFit="1" customWidth="1"/>
    <col min="9" max="9" width="3.875" bestFit="1" customWidth="1"/>
    <col min="10" max="10" width="5.75" bestFit="1" customWidth="1"/>
    <col min="11" max="11" width="6.5" bestFit="1" customWidth="1"/>
    <col min="12" max="12" width="19.125" customWidth="1"/>
    <col min="13" max="13" width="20.625" bestFit="1" customWidth="1"/>
    <col min="14" max="14" width="12.875" bestFit="1" customWidth="1"/>
    <col min="15" max="15" width="5.625" customWidth="1"/>
    <col min="16" max="16" width="5" customWidth="1"/>
    <col min="17" max="17" width="8" customWidth="1"/>
    <col min="18" max="18" width="3.625" customWidth="1"/>
    <col min="19" max="19" width="5.75" bestFit="1" customWidth="1"/>
    <col min="20" max="20" width="6.5" bestFit="1" customWidth="1"/>
    <col min="21" max="21" width="19.125" bestFit="1" customWidth="1"/>
    <col min="22" max="22" width="20.625" bestFit="1" customWidth="1"/>
    <col min="23" max="23" width="12.875" bestFit="1" customWidth="1"/>
    <col min="24" max="25" width="4.25" customWidth="1"/>
    <col min="26" max="26" width="4.375" bestFit="1" customWidth="1"/>
    <col min="27" max="27" width="4.125" customWidth="1"/>
    <col min="28" max="28" width="5.75" bestFit="1" customWidth="1"/>
    <col min="29" max="29" width="6.5" bestFit="1" customWidth="1"/>
    <col min="30" max="30" width="19.125" bestFit="1" customWidth="1"/>
    <col min="31" max="31" width="20.625" bestFit="1" customWidth="1"/>
    <col min="32" max="32" width="12.875" bestFit="1" customWidth="1"/>
    <col min="33" max="33" width="4.875" customWidth="1"/>
    <col min="34" max="34" width="5.625" customWidth="1"/>
    <col min="35" max="35" width="3.875" bestFit="1" customWidth="1"/>
    <col min="36" max="36" width="4.375" customWidth="1"/>
    <col min="37" max="37" width="5.875" bestFit="1" customWidth="1"/>
    <col min="38" max="38" width="7.125" bestFit="1" customWidth="1"/>
    <col min="39" max="39" width="21.125" bestFit="1" customWidth="1"/>
    <col min="40" max="40" width="20.625" bestFit="1" customWidth="1"/>
    <col min="41" max="41" width="12.875" bestFit="1" customWidth="1"/>
    <col min="42" max="42" width="5.375" customWidth="1"/>
    <col min="43" max="43" width="6.25" customWidth="1"/>
    <col min="44" max="44" width="8.875" bestFit="1" customWidth="1"/>
    <col min="45" max="45" width="6.625" customWidth="1"/>
  </cols>
  <sheetData>
    <row r="1" spans="1:45" ht="14.25" customHeight="1" x14ac:dyDescent="0.2">
      <c r="A1" s="58" t="s">
        <v>2</v>
      </c>
      <c r="B1" s="58"/>
      <c r="C1" s="58"/>
      <c r="D1" s="58"/>
      <c r="E1" s="58"/>
      <c r="F1" s="58"/>
      <c r="G1" s="58"/>
      <c r="H1" s="58"/>
      <c r="I1" s="58"/>
      <c r="J1" s="58" t="s">
        <v>5</v>
      </c>
      <c r="K1" s="58"/>
      <c r="L1" s="58"/>
      <c r="M1" s="58"/>
      <c r="N1" s="58"/>
      <c r="O1" s="58"/>
      <c r="P1" s="58"/>
      <c r="Q1" s="58"/>
      <c r="R1" s="64"/>
      <c r="S1" s="53" t="s">
        <v>6</v>
      </c>
      <c r="T1" s="59"/>
      <c r="U1" s="59"/>
      <c r="V1" s="59"/>
      <c r="W1" s="59"/>
      <c r="X1" s="59"/>
      <c r="Y1" s="59"/>
      <c r="Z1" s="59"/>
      <c r="AA1" s="30"/>
      <c r="AB1" s="58" t="s">
        <v>3</v>
      </c>
      <c r="AC1" s="58"/>
      <c r="AD1" s="58"/>
      <c r="AE1" s="58"/>
      <c r="AF1" s="58"/>
      <c r="AG1" s="58"/>
      <c r="AH1" s="58"/>
      <c r="AI1" s="58"/>
      <c r="AJ1" s="35"/>
      <c r="AK1" s="60" t="s">
        <v>4</v>
      </c>
      <c r="AL1" s="60"/>
      <c r="AM1" s="60"/>
      <c r="AN1" s="60"/>
      <c r="AO1" s="60"/>
      <c r="AP1" s="60"/>
      <c r="AQ1" s="60"/>
      <c r="AR1" s="60"/>
      <c r="AS1" s="32"/>
    </row>
    <row r="2" spans="1:45" x14ac:dyDescent="0.2">
      <c r="A2" s="22" t="s">
        <v>1</v>
      </c>
      <c r="B2" s="22" t="s">
        <v>0</v>
      </c>
      <c r="C2" s="22" t="s">
        <v>12</v>
      </c>
      <c r="D2" s="22" t="s">
        <v>14</v>
      </c>
      <c r="E2" s="34" t="s">
        <v>15</v>
      </c>
      <c r="F2" s="55" t="s">
        <v>13</v>
      </c>
      <c r="G2" s="56"/>
      <c r="H2" s="56"/>
      <c r="I2" s="57"/>
      <c r="J2" s="12" t="s">
        <v>1</v>
      </c>
      <c r="K2" s="12" t="s">
        <v>0</v>
      </c>
      <c r="L2" s="12" t="s">
        <v>12</v>
      </c>
      <c r="M2" s="12" t="s">
        <v>14</v>
      </c>
      <c r="N2" s="12" t="s">
        <v>15</v>
      </c>
      <c r="O2" s="61" t="s">
        <v>13</v>
      </c>
      <c r="P2" s="62"/>
      <c r="Q2" s="62"/>
      <c r="R2" s="63"/>
      <c r="S2" s="28" t="s">
        <v>1</v>
      </c>
      <c r="T2" s="28" t="s">
        <v>0</v>
      </c>
      <c r="U2" s="28" t="s">
        <v>12</v>
      </c>
      <c r="V2" s="28" t="s">
        <v>14</v>
      </c>
      <c r="W2" s="28" t="s">
        <v>15</v>
      </c>
      <c r="X2" s="65" t="s">
        <v>13</v>
      </c>
      <c r="Y2" s="66"/>
      <c r="Z2" s="66"/>
      <c r="AA2" s="67"/>
      <c r="AB2" s="29" t="s">
        <v>1</v>
      </c>
      <c r="AC2" s="29" t="s">
        <v>0</v>
      </c>
      <c r="AD2" s="29" t="s">
        <v>12</v>
      </c>
      <c r="AE2" s="29" t="s">
        <v>14</v>
      </c>
      <c r="AF2" s="29" t="s">
        <v>15</v>
      </c>
      <c r="AG2" s="68" t="s">
        <v>13</v>
      </c>
      <c r="AH2" s="69"/>
      <c r="AI2" s="69"/>
      <c r="AJ2" s="70"/>
      <c r="AK2" s="31" t="s">
        <v>1</v>
      </c>
      <c r="AL2" s="31" t="s">
        <v>0</v>
      </c>
      <c r="AM2" s="31" t="s">
        <v>12</v>
      </c>
      <c r="AN2" s="31" t="s">
        <v>14</v>
      </c>
      <c r="AO2" s="31" t="s">
        <v>15</v>
      </c>
      <c r="AP2" s="71" t="s">
        <v>13</v>
      </c>
      <c r="AQ2" s="72"/>
      <c r="AR2" s="72"/>
      <c r="AS2" s="73"/>
    </row>
    <row r="3" spans="1:45" x14ac:dyDescent="0.2">
      <c r="A3" s="33" t="str">
        <f>IF('Evaluation du jeu'!B7=0,"",'Evaluation du jeu'!B7)</f>
        <v/>
      </c>
      <c r="B3" s="33" t="str">
        <f>IF('Evaluation du jeu'!C7="","",'Evaluation du jeu'!C7)</f>
        <v/>
      </c>
      <c r="C3" s="33" t="str">
        <f>IF('Evaluation du jeu'!C7="","",_xlfn.RANK.EQ('Evaluation du jeu'!C7,'Evaluation du jeu'!$C$7:$C$12))</f>
        <v/>
      </c>
      <c r="D3" s="33" t="str">
        <f>VLOOKUP(G3,$F$3:$I$8,3,FALSE)</f>
        <v/>
      </c>
      <c r="E3" s="33" t="str">
        <f>VLOOKUP(G3,$F$3:$I$8,4,FALSE)</f>
        <v/>
      </c>
      <c r="F3" s="33">
        <f t="array" ref="F3">SUM(IF($H$3:$H$8 &lt; H3,1))+ (H3="")*1000</f>
        <v>1000</v>
      </c>
      <c r="G3" s="33">
        <f>SMALL($F$3:$F$8,1)</f>
        <v>1000</v>
      </c>
      <c r="H3" s="33" t="str">
        <f>IF(A3="","",IF(B3="",A3,C3&amp;". "&amp;A3))</f>
        <v/>
      </c>
      <c r="I3" s="33" t="str">
        <f>IF(A3="","",B3)</f>
        <v/>
      </c>
      <c r="J3" s="33" t="str">
        <f>IF('Evaluation du jeu'!D7=0,"",'Evaluation du jeu'!D7)</f>
        <v/>
      </c>
      <c r="K3" s="33" t="str">
        <f>IF('Evaluation du jeu'!E7="","",'Evaluation du jeu'!E7)</f>
        <v/>
      </c>
      <c r="L3" s="33" t="str">
        <f>IF('Evaluation du jeu'!E7="","",_xlfn.RANK.EQ('Evaluation du jeu'!E7,'Evaluation du jeu'!$E$7:$E$12))</f>
        <v/>
      </c>
      <c r="M3" s="33" t="str">
        <f>VLOOKUP(P3,$O$3:$R$8,3,FALSE)</f>
        <v/>
      </c>
      <c r="N3" s="33" t="str">
        <f>VLOOKUP(P3,$O$3:$R$8,4,FALSE)</f>
        <v/>
      </c>
      <c r="O3" s="33">
        <f t="array" ref="O3">SUM(IF($Q$3:$Q$8 &lt; Q3,1))+ (Q3="")*1000</f>
        <v>1000</v>
      </c>
      <c r="P3" s="33">
        <f>SMALL($O$3:$O$8,1)</f>
        <v>1000</v>
      </c>
      <c r="Q3" s="33" t="str">
        <f>IF(J3="","",IF(K3="",J3,L3&amp;". "&amp;J3))</f>
        <v/>
      </c>
      <c r="R3" s="33" t="str">
        <f>IF(J3="","",K3)</f>
        <v/>
      </c>
      <c r="S3" s="33" t="str">
        <f>IF('Evaluation du jeu'!F7=0,"",'Evaluation du jeu'!F7)</f>
        <v/>
      </c>
      <c r="T3" s="33" t="str">
        <f>IF('Evaluation du jeu'!G7="","",'Evaluation du jeu'!G7)</f>
        <v/>
      </c>
      <c r="U3" s="33" t="str">
        <f>IF('Evaluation du jeu'!G7="","",_xlfn.RANK.EQ('Evaluation du jeu'!G7,'Evaluation du jeu'!$G$7:$G$12))</f>
        <v/>
      </c>
      <c r="V3" s="33" t="str">
        <f>VLOOKUP(Y3,$X$3:$AA$8,3,FALSE)</f>
        <v/>
      </c>
      <c r="W3" s="33" t="str">
        <f>VLOOKUP(Y3,$X$3:$AA$8,4,FALSE)</f>
        <v/>
      </c>
      <c r="X3" s="33">
        <f t="array" ref="X3">SUM(IF($Z$3:$Z$8 &lt; Z3,1))+ (Z3="")*1000</f>
        <v>1000</v>
      </c>
      <c r="Y3" s="33">
        <f>SMALL($X$3:$X$8,1)</f>
        <v>1000</v>
      </c>
      <c r="Z3" s="33" t="str">
        <f>IF(S3="","",IF(T3="",S3,U3&amp;". "&amp;S3))</f>
        <v/>
      </c>
      <c r="AA3" s="33" t="str">
        <f>IF(S3="","",T3)</f>
        <v/>
      </c>
      <c r="AB3" s="33" t="str">
        <f>IF('Evaluation du jeu'!H7=0,"",'Evaluation du jeu'!H7)</f>
        <v/>
      </c>
      <c r="AC3" s="33" t="str">
        <f>IF('Evaluation du jeu'!I7="","",'Evaluation du jeu'!I7)</f>
        <v/>
      </c>
      <c r="AD3" s="33" t="str">
        <f>IF('Evaluation du jeu'!I7="","",_xlfn.RANK.EQ('Evaluation du jeu'!I7,'Evaluation du jeu'!$I$7:$I$12))</f>
        <v/>
      </c>
      <c r="AE3" s="33" t="str">
        <f>VLOOKUP(AH3,$AG$3:$AJ$8,3,FALSE)</f>
        <v/>
      </c>
      <c r="AF3" s="33" t="str">
        <f>VLOOKUP(AH3,$AG$3:$AJ$8,4,FALSE)</f>
        <v/>
      </c>
      <c r="AG3" s="33">
        <f t="array" ref="AG3">SUM(IF($AI$3:$AI$8 &lt; AI3,1))+ (AI3="")*1000</f>
        <v>1000</v>
      </c>
      <c r="AH3" s="33">
        <f>SMALL($AG$3:$AG$8,1)</f>
        <v>1000</v>
      </c>
      <c r="AI3" s="33" t="str">
        <f>IF(AB3="","",IF(AC3="",AB3,AD3&amp;". "&amp;AB3))</f>
        <v/>
      </c>
      <c r="AJ3" s="33" t="str">
        <f>IF(AB3="","",AC3)</f>
        <v/>
      </c>
      <c r="AK3" s="33" t="str">
        <f>IF('Evaluation du jeu'!J7=0,"",'Evaluation du jeu'!J7)</f>
        <v/>
      </c>
      <c r="AL3" s="33" t="str">
        <f>IF('Evaluation du jeu'!K7="","",'Evaluation du jeu'!K7)</f>
        <v/>
      </c>
      <c r="AM3" s="33" t="str">
        <f>IF('Evaluation du jeu'!K7="","",_xlfn.RANK.EQ('Evaluation du jeu'!K7,'Evaluation du jeu'!$K$7:$K$12))</f>
        <v/>
      </c>
      <c r="AN3" s="33" t="str">
        <f>VLOOKUP(AQ3,$AP$3:$AS$8,3,FALSE)</f>
        <v/>
      </c>
      <c r="AO3" s="33" t="str">
        <f>VLOOKUP(AQ3,$AP$3:$AS$8,4,FALSE)</f>
        <v/>
      </c>
      <c r="AP3" s="33">
        <f t="array" ref="AP3">SUM(IF($AR$3:$AR$8 &lt; AR3,1))+ (AR3="")*1000</f>
        <v>1000</v>
      </c>
      <c r="AQ3" s="33">
        <f>SMALL($AP$3:$AP$8,1)</f>
        <v>1000</v>
      </c>
      <c r="AR3" s="33" t="str">
        <f>IF(AK3="","",IF(AL3="",AK3,AM3&amp;". "&amp;AK3))</f>
        <v/>
      </c>
      <c r="AS3" s="33" t="str">
        <f>IF(AK3="","",AL3)</f>
        <v/>
      </c>
    </row>
    <row r="4" spans="1:45" x14ac:dyDescent="0.2">
      <c r="A4" s="33" t="str">
        <f>IF('Evaluation du jeu'!B8=0,"",'Evaluation du jeu'!B8)</f>
        <v/>
      </c>
      <c r="B4" s="33" t="str">
        <f>IF('Evaluation du jeu'!C8="","",'Evaluation du jeu'!C8)</f>
        <v/>
      </c>
      <c r="C4" s="33" t="str">
        <f>IF('Evaluation du jeu'!C8="","",_xlfn.RANK.EQ('Evaluation du jeu'!C8,'Evaluation du jeu'!$C$7:$C$12))</f>
        <v/>
      </c>
      <c r="D4" s="33" t="str">
        <f t="shared" ref="D4:D8" si="0">VLOOKUP(G4,$F$3:$I$8,3,FALSE)</f>
        <v/>
      </c>
      <c r="E4" s="33" t="str">
        <f t="shared" ref="E4:E8" si="1">VLOOKUP(G4,$F$3:$I$8,4,FALSE)</f>
        <v/>
      </c>
      <c r="F4" s="33">
        <f t="array" ref="F4">SUM(IF($H$3:$H$8 &lt; H4,1))+ (H4="")*1000</f>
        <v>1000</v>
      </c>
      <c r="G4" s="33">
        <f>SMALL($F$3:$F$8,2)</f>
        <v>1000</v>
      </c>
      <c r="H4" s="33" t="str">
        <f t="shared" ref="H4:H8" si="2">IF(A4="","",IF(B4="",A4,C4&amp;". "&amp;A4))</f>
        <v/>
      </c>
      <c r="I4" s="33" t="str">
        <f t="shared" ref="I4:I8" si="3">IF(A4="","",B4)</f>
        <v/>
      </c>
      <c r="J4" s="33" t="str">
        <f>IF('Evaluation du jeu'!D8=0,"",'Evaluation du jeu'!D8)</f>
        <v/>
      </c>
      <c r="K4" s="33" t="str">
        <f>IF('Evaluation du jeu'!E8="","",'Evaluation du jeu'!E8)</f>
        <v/>
      </c>
      <c r="L4" s="33" t="str">
        <f>IF('Evaluation du jeu'!E8="","",_xlfn.RANK.EQ('Evaluation du jeu'!E8,'Evaluation du jeu'!$E$7:$E$12))</f>
        <v/>
      </c>
      <c r="M4" s="33" t="str">
        <f t="shared" ref="M4:M8" si="4">VLOOKUP(P4,$O$3:$R$8,3,FALSE)</f>
        <v/>
      </c>
      <c r="N4" s="33" t="str">
        <f t="shared" ref="N4:N8" si="5">VLOOKUP(P4,$O$3:$R$8,4,FALSE)</f>
        <v/>
      </c>
      <c r="O4" s="33">
        <f t="array" ref="O4">SUM(IF($Q$3:$Q$8 &lt; Q4,1))+ (Q4="")*1000</f>
        <v>1000</v>
      </c>
      <c r="P4" s="33">
        <f>SMALL($O$3:$O$8,2)</f>
        <v>1000</v>
      </c>
      <c r="Q4" s="33" t="str">
        <f t="shared" ref="Q4:Q8" si="6">IF(J4="","",IF(K4="",J4,L4&amp;". "&amp;J4))</f>
        <v/>
      </c>
      <c r="R4" s="33" t="str">
        <f t="shared" ref="R4:R8" si="7">IF(J4="","",K4)</f>
        <v/>
      </c>
      <c r="S4" s="33" t="str">
        <f>IF('Evaluation du jeu'!F8=0,"",'Evaluation du jeu'!F8)</f>
        <v/>
      </c>
      <c r="T4" s="33" t="str">
        <f>IF('Evaluation du jeu'!G8="","",'Evaluation du jeu'!G8)</f>
        <v/>
      </c>
      <c r="U4" s="33" t="str">
        <f>IF('Evaluation du jeu'!G8="","",_xlfn.RANK.EQ('Evaluation du jeu'!G8,'Evaluation du jeu'!$G$7:$G$12))</f>
        <v/>
      </c>
      <c r="V4" s="33" t="str">
        <f t="shared" ref="V4:V8" si="8">VLOOKUP(Y4,$X$3:$AA$8,3,FALSE)</f>
        <v/>
      </c>
      <c r="W4" s="33" t="str">
        <f t="shared" ref="W4:W8" si="9">VLOOKUP(Y4,$X$3:$AA$8,4,FALSE)</f>
        <v/>
      </c>
      <c r="X4" s="33">
        <f t="array" ref="X4">SUM(IF($Z$3:$Z$8 &lt; Z4,1))+ (Z4="")*1000</f>
        <v>1000</v>
      </c>
      <c r="Y4" s="33">
        <f>SMALL($X$3:$X$8,2)</f>
        <v>1000</v>
      </c>
      <c r="Z4" s="33" t="str">
        <f t="shared" ref="Z4:Z8" si="10">IF(S4="","",IF(T4="",S4,U4&amp;". "&amp;S4))</f>
        <v/>
      </c>
      <c r="AA4" s="33" t="str">
        <f t="shared" ref="AA4:AA8" si="11">IF(S4="","",T4)</f>
        <v/>
      </c>
      <c r="AB4" s="33" t="str">
        <f>IF('Evaluation du jeu'!H8=0,"",'Evaluation du jeu'!H8)</f>
        <v/>
      </c>
      <c r="AC4" s="33" t="str">
        <f>IF('Evaluation du jeu'!I8="","",'Evaluation du jeu'!I8)</f>
        <v/>
      </c>
      <c r="AD4" s="33" t="str">
        <f>IF('Evaluation du jeu'!I8="","",_xlfn.RANK.EQ('Evaluation du jeu'!I8,'Evaluation du jeu'!$I$7:$I$12))</f>
        <v/>
      </c>
      <c r="AE4" s="33" t="str">
        <f t="shared" ref="AE4:AE8" si="12">VLOOKUP(AH4,$AG$3:$AJ$8,3,FALSE)</f>
        <v/>
      </c>
      <c r="AF4" s="33" t="str">
        <f t="shared" ref="AF4:AF8" si="13">VLOOKUP(AH4,$AG$3:$AJ$8,4,FALSE)</f>
        <v/>
      </c>
      <c r="AG4" s="33">
        <f t="array" ref="AG4">SUM(IF($AI$3:$AI$8 &lt; AI4,1))+ (AI4="")*1000</f>
        <v>1000</v>
      </c>
      <c r="AH4" s="33">
        <f>SMALL($AG$3:$AG$8,2)</f>
        <v>1000</v>
      </c>
      <c r="AI4" s="33" t="str">
        <f t="shared" ref="AI4:AI8" si="14">IF(AB4="","",IF(AC4="",AB4,AD4&amp;". "&amp;AB4))</f>
        <v/>
      </c>
      <c r="AJ4" s="33" t="str">
        <f t="shared" ref="AJ4:AJ8" si="15">IF(AB4="","",AC4)</f>
        <v/>
      </c>
      <c r="AK4" s="33" t="str">
        <f>IF('Evaluation du jeu'!J8=0,"",'Evaluation du jeu'!J8)</f>
        <v/>
      </c>
      <c r="AL4" s="33" t="str">
        <f>IF('Evaluation du jeu'!K8="","",'Evaluation du jeu'!K8)</f>
        <v/>
      </c>
      <c r="AM4" s="33" t="str">
        <f>IF('Evaluation du jeu'!K8="","",_xlfn.RANK.EQ('Evaluation du jeu'!K8,'Evaluation du jeu'!$K$7:$K$12))</f>
        <v/>
      </c>
      <c r="AN4" s="33" t="str">
        <f t="shared" ref="AN4:AN8" si="16">VLOOKUP(AQ4,$AP$3:$AS$8,3,FALSE)</f>
        <v/>
      </c>
      <c r="AO4" s="33" t="str">
        <f t="shared" ref="AO4:AO8" si="17">VLOOKUP(AQ4,$AP$3:$AS$8,4,FALSE)</f>
        <v/>
      </c>
      <c r="AP4" s="33">
        <f t="array" ref="AP4">SUM(IF($AR$3:$AR$8 &lt; AR4,1))+ (AR4="")*1000</f>
        <v>1000</v>
      </c>
      <c r="AQ4" s="33">
        <f>SMALL($AP$3:$AP$8,2)</f>
        <v>1000</v>
      </c>
      <c r="AR4" s="33" t="str">
        <f t="shared" ref="AR4:AR8" si="18">IF(AK4="","",IF(AL4="",AK4,AM4&amp;". "&amp;AK4))</f>
        <v/>
      </c>
      <c r="AS4" s="33" t="str">
        <f t="shared" ref="AS4:AS8" si="19">IF(AK4="","",AL4)</f>
        <v/>
      </c>
    </row>
    <row r="5" spans="1:45" x14ac:dyDescent="0.2">
      <c r="A5" s="33" t="str">
        <f>IF('Evaluation du jeu'!B9=0,"",'Evaluation du jeu'!B9)</f>
        <v/>
      </c>
      <c r="B5" s="33" t="str">
        <f>IF('Evaluation du jeu'!C9="","",'Evaluation du jeu'!C9)</f>
        <v/>
      </c>
      <c r="C5" s="33" t="str">
        <f>IF('Evaluation du jeu'!C9="","",_xlfn.RANK.EQ('Evaluation du jeu'!C9,'Evaluation du jeu'!$C$7:$C$12))</f>
        <v/>
      </c>
      <c r="D5" s="33" t="str">
        <f t="shared" si="0"/>
        <v/>
      </c>
      <c r="E5" s="33" t="str">
        <f t="shared" si="1"/>
        <v/>
      </c>
      <c r="F5" s="33">
        <f t="array" ref="F5">SUM(IF($H$3:$H$8 &lt; H5,1))+ (H5="")*1000</f>
        <v>1000</v>
      </c>
      <c r="G5" s="33">
        <f>SMALL($F$3:$F$8,3)</f>
        <v>1000</v>
      </c>
      <c r="H5" s="33" t="str">
        <f t="shared" si="2"/>
        <v/>
      </c>
      <c r="I5" s="33" t="str">
        <f t="shared" si="3"/>
        <v/>
      </c>
      <c r="J5" s="33" t="str">
        <f>IF('Evaluation du jeu'!D9=0,"",'Evaluation du jeu'!D9)</f>
        <v/>
      </c>
      <c r="K5" s="33" t="str">
        <f>IF('Evaluation du jeu'!E9="","",'Evaluation du jeu'!E9)</f>
        <v/>
      </c>
      <c r="L5" s="33" t="str">
        <f>IF('Evaluation du jeu'!E9="","",_xlfn.RANK.EQ('Evaluation du jeu'!E9,'Evaluation du jeu'!$E$7:$E$12))</f>
        <v/>
      </c>
      <c r="M5" s="33" t="str">
        <f t="shared" si="4"/>
        <v/>
      </c>
      <c r="N5" s="33" t="str">
        <f t="shared" si="5"/>
        <v/>
      </c>
      <c r="O5" s="33">
        <f t="array" ref="O5">SUM(IF($Q$3:$Q$8 &lt; Q5,1))+ (Q5="")*1000</f>
        <v>1000</v>
      </c>
      <c r="P5" s="33">
        <f>SMALL($O$3:$O$8,3)</f>
        <v>1000</v>
      </c>
      <c r="Q5" s="33" t="str">
        <f t="shared" si="6"/>
        <v/>
      </c>
      <c r="R5" s="33" t="str">
        <f t="shared" si="7"/>
        <v/>
      </c>
      <c r="S5" s="33" t="str">
        <f>IF('Evaluation du jeu'!F9=0,"",'Evaluation du jeu'!F9)</f>
        <v/>
      </c>
      <c r="T5" s="33" t="str">
        <f>IF('Evaluation du jeu'!G9="","",'Evaluation du jeu'!G9)</f>
        <v/>
      </c>
      <c r="U5" s="33" t="str">
        <f>IF('Evaluation du jeu'!G9="","",_xlfn.RANK.EQ('Evaluation du jeu'!G9,'Evaluation du jeu'!$G$7:$G$12))</f>
        <v/>
      </c>
      <c r="V5" s="33" t="str">
        <f t="shared" si="8"/>
        <v/>
      </c>
      <c r="W5" s="33" t="str">
        <f t="shared" si="9"/>
        <v/>
      </c>
      <c r="X5" s="33">
        <f t="array" ref="X5">SUM(IF($Z$3:$Z$8 &lt; Z5,1))+ (Z5="")*1000</f>
        <v>1000</v>
      </c>
      <c r="Y5" s="33">
        <f>SMALL($X$3:$X$8,3)</f>
        <v>1000</v>
      </c>
      <c r="Z5" s="33" t="str">
        <f t="shared" si="10"/>
        <v/>
      </c>
      <c r="AA5" s="33" t="str">
        <f t="shared" si="11"/>
        <v/>
      </c>
      <c r="AB5" s="33" t="str">
        <f>IF('Evaluation du jeu'!H9=0,"",'Evaluation du jeu'!H9)</f>
        <v/>
      </c>
      <c r="AC5" s="33" t="str">
        <f>IF('Evaluation du jeu'!I9="","",'Evaluation du jeu'!I9)</f>
        <v/>
      </c>
      <c r="AD5" s="33" t="str">
        <f>IF('Evaluation du jeu'!I9="","",_xlfn.RANK.EQ('Evaluation du jeu'!I9,'Evaluation du jeu'!$I$7:$I$12))</f>
        <v/>
      </c>
      <c r="AE5" s="33" t="str">
        <f t="shared" si="12"/>
        <v/>
      </c>
      <c r="AF5" s="33" t="str">
        <f t="shared" si="13"/>
        <v/>
      </c>
      <c r="AG5" s="33">
        <f t="array" ref="AG5">SUM(IF($AI$3:$AI$8 &lt; AI5,1))+ (AI5="")*1000</f>
        <v>1000</v>
      </c>
      <c r="AH5" s="33">
        <f>SMALL($AG$3:$AG$8,3)</f>
        <v>1000</v>
      </c>
      <c r="AI5" s="33" t="str">
        <f t="shared" si="14"/>
        <v/>
      </c>
      <c r="AJ5" s="33" t="str">
        <f t="shared" si="15"/>
        <v/>
      </c>
      <c r="AK5" s="33" t="str">
        <f>IF('Evaluation du jeu'!J9=0,"",'Evaluation du jeu'!J9)</f>
        <v/>
      </c>
      <c r="AL5" s="33" t="str">
        <f>IF('Evaluation du jeu'!K9="","",'Evaluation du jeu'!K9)</f>
        <v/>
      </c>
      <c r="AM5" s="33" t="str">
        <f>IF('Evaluation du jeu'!K9="","",_xlfn.RANK.EQ('Evaluation du jeu'!K9,'Evaluation du jeu'!$K$7:$K$12))</f>
        <v/>
      </c>
      <c r="AN5" s="33" t="str">
        <f t="shared" si="16"/>
        <v/>
      </c>
      <c r="AO5" s="33" t="str">
        <f t="shared" si="17"/>
        <v/>
      </c>
      <c r="AP5" s="33">
        <f t="array" ref="AP5">SUM(IF($AR$3:$AR$8 &lt; AR5,1))+ (AR5="")*1000</f>
        <v>1000</v>
      </c>
      <c r="AQ5" s="33">
        <f>SMALL($AP$3:$AP$8,3)</f>
        <v>1000</v>
      </c>
      <c r="AR5" s="33" t="str">
        <f t="shared" si="18"/>
        <v/>
      </c>
      <c r="AS5" s="33" t="str">
        <f t="shared" si="19"/>
        <v/>
      </c>
    </row>
    <row r="6" spans="1:45" x14ac:dyDescent="0.2">
      <c r="A6" s="33" t="str">
        <f>IF('Evaluation du jeu'!B10=0,"",'Evaluation du jeu'!B10)</f>
        <v/>
      </c>
      <c r="B6" s="33" t="str">
        <f>IF('Evaluation du jeu'!C10="","",'Evaluation du jeu'!C10)</f>
        <v/>
      </c>
      <c r="C6" s="33" t="str">
        <f>IF('Evaluation du jeu'!C10="","",_xlfn.RANK.EQ('Evaluation du jeu'!C10,'Evaluation du jeu'!$C$7:$C$12))</f>
        <v/>
      </c>
      <c r="D6" s="33" t="str">
        <f t="shared" si="0"/>
        <v/>
      </c>
      <c r="E6" s="33" t="str">
        <f t="shared" si="1"/>
        <v/>
      </c>
      <c r="F6" s="33">
        <f t="array" ref="F6">SUM(IF($H$3:$H$8 &lt; H6,1))+ (H6="")*1000</f>
        <v>1000</v>
      </c>
      <c r="G6" s="33">
        <f>SMALL($F$3:$F$8,4)</f>
        <v>1000</v>
      </c>
      <c r="H6" s="33" t="str">
        <f t="shared" si="2"/>
        <v/>
      </c>
      <c r="I6" s="33" t="str">
        <f t="shared" si="3"/>
        <v/>
      </c>
      <c r="J6" s="33" t="str">
        <f>IF('Evaluation du jeu'!D10=0,"",'Evaluation du jeu'!D10)</f>
        <v/>
      </c>
      <c r="K6" s="33" t="str">
        <f>IF('Evaluation du jeu'!E10="","",'Evaluation du jeu'!E10)</f>
        <v/>
      </c>
      <c r="L6" s="33" t="str">
        <f>IF('Evaluation du jeu'!E10="","",_xlfn.RANK.EQ('Evaluation du jeu'!E10,'Evaluation du jeu'!$E$7:$E$12))</f>
        <v/>
      </c>
      <c r="M6" s="33" t="str">
        <f t="shared" si="4"/>
        <v/>
      </c>
      <c r="N6" s="33" t="str">
        <f t="shared" si="5"/>
        <v/>
      </c>
      <c r="O6" s="33">
        <f t="array" ref="O6">SUM(IF($Q$3:$Q$8 &lt; Q6,1))+ (Q6="")*1000</f>
        <v>1000</v>
      </c>
      <c r="P6" s="33">
        <f>SMALL($O$3:$O$8,4)</f>
        <v>1000</v>
      </c>
      <c r="Q6" s="33" t="str">
        <f t="shared" si="6"/>
        <v/>
      </c>
      <c r="R6" s="33" t="str">
        <f t="shared" si="7"/>
        <v/>
      </c>
      <c r="S6" s="33" t="str">
        <f>IF('Evaluation du jeu'!F10=0,"",'Evaluation du jeu'!F10)</f>
        <v/>
      </c>
      <c r="T6" s="33" t="str">
        <f>IF('Evaluation du jeu'!G10="","",'Evaluation du jeu'!G10)</f>
        <v/>
      </c>
      <c r="U6" s="33" t="str">
        <f>IF('Evaluation du jeu'!G10="","",_xlfn.RANK.EQ('Evaluation du jeu'!G10,'Evaluation du jeu'!$G$7:$G$12))</f>
        <v/>
      </c>
      <c r="V6" s="33" t="str">
        <f t="shared" si="8"/>
        <v/>
      </c>
      <c r="W6" s="33" t="str">
        <f t="shared" si="9"/>
        <v/>
      </c>
      <c r="X6" s="33">
        <f t="array" ref="X6">SUM(IF($Z$3:$Z$8 &lt; Z6,1))+ (Z6="")*1000</f>
        <v>1000</v>
      </c>
      <c r="Y6" s="33">
        <f>SMALL($X$3:$X$8,4)</f>
        <v>1000</v>
      </c>
      <c r="Z6" s="33" t="str">
        <f t="shared" si="10"/>
        <v/>
      </c>
      <c r="AA6" s="33" t="str">
        <f t="shared" si="11"/>
        <v/>
      </c>
      <c r="AB6" s="33" t="str">
        <f>IF('Evaluation du jeu'!H10=0,"",'Evaluation du jeu'!H10)</f>
        <v/>
      </c>
      <c r="AC6" s="33" t="str">
        <f>IF('Evaluation du jeu'!I10="","",'Evaluation du jeu'!I10)</f>
        <v/>
      </c>
      <c r="AD6" s="33" t="str">
        <f>IF('Evaluation du jeu'!I10="","",_xlfn.RANK.EQ('Evaluation du jeu'!I10,'Evaluation du jeu'!$I$7:$I$12))</f>
        <v/>
      </c>
      <c r="AE6" s="33" t="str">
        <f t="shared" si="12"/>
        <v/>
      </c>
      <c r="AF6" s="33" t="str">
        <f t="shared" si="13"/>
        <v/>
      </c>
      <c r="AG6" s="33">
        <f t="array" ref="AG6">SUM(IF($AI$3:$AI$8 &lt; AI6,1))+ (AI6="")*1000</f>
        <v>1000</v>
      </c>
      <c r="AH6" s="33">
        <f>SMALL($AG$3:$AG$8,4)</f>
        <v>1000</v>
      </c>
      <c r="AI6" s="33" t="str">
        <f t="shared" si="14"/>
        <v/>
      </c>
      <c r="AJ6" s="33" t="str">
        <f t="shared" si="15"/>
        <v/>
      </c>
      <c r="AK6" s="33" t="str">
        <f>IF('Evaluation du jeu'!J10=0,"",'Evaluation du jeu'!J10)</f>
        <v/>
      </c>
      <c r="AL6" s="33" t="str">
        <f>IF('Evaluation du jeu'!K10="","",'Evaluation du jeu'!K10)</f>
        <v/>
      </c>
      <c r="AM6" s="33" t="str">
        <f>IF('Evaluation du jeu'!K10="","",_xlfn.RANK.EQ('Evaluation du jeu'!K10,'Evaluation du jeu'!$K$7:$K$12))</f>
        <v/>
      </c>
      <c r="AN6" s="33" t="str">
        <f t="shared" si="16"/>
        <v/>
      </c>
      <c r="AO6" s="33" t="str">
        <f t="shared" si="17"/>
        <v/>
      </c>
      <c r="AP6" s="33">
        <f t="array" ref="AP6">SUM(IF($AR$3:$AR$8 &lt; AR6,1))+ (AR6="")*1000</f>
        <v>1000</v>
      </c>
      <c r="AQ6" s="33">
        <f>SMALL($AP$3:$AP$8,4)</f>
        <v>1000</v>
      </c>
      <c r="AR6" s="33" t="str">
        <f t="shared" si="18"/>
        <v/>
      </c>
      <c r="AS6" s="33" t="str">
        <f t="shared" si="19"/>
        <v/>
      </c>
    </row>
    <row r="7" spans="1:45" x14ac:dyDescent="0.2">
      <c r="A7" s="33" t="str">
        <f>IF('Evaluation du jeu'!B11=0,"",'Evaluation du jeu'!B11)</f>
        <v/>
      </c>
      <c r="B7" s="33" t="str">
        <f>IF('Evaluation du jeu'!C11="","",'Evaluation du jeu'!C11)</f>
        <v/>
      </c>
      <c r="C7" s="33" t="str">
        <f>IF('Evaluation du jeu'!C11="","",_xlfn.RANK.EQ('Evaluation du jeu'!C11,'Evaluation du jeu'!$C$7:$C$12))</f>
        <v/>
      </c>
      <c r="D7" s="33" t="str">
        <f t="shared" si="0"/>
        <v/>
      </c>
      <c r="E7" s="33" t="str">
        <f t="shared" si="1"/>
        <v/>
      </c>
      <c r="F7" s="33">
        <f t="array" ref="F7">SUM(IF($H$3:$H$8 &lt; H7,1))+ (H7="")*1000</f>
        <v>1000</v>
      </c>
      <c r="G7" s="33">
        <f>SMALL($F$3:$F$8,5)</f>
        <v>1000</v>
      </c>
      <c r="H7" s="33" t="str">
        <f t="shared" si="2"/>
        <v/>
      </c>
      <c r="I7" s="33" t="str">
        <f t="shared" si="3"/>
        <v/>
      </c>
      <c r="J7" s="33" t="str">
        <f>IF('Evaluation du jeu'!D11=0,"",'Evaluation du jeu'!D11)</f>
        <v/>
      </c>
      <c r="K7" s="33" t="str">
        <f>IF('Evaluation du jeu'!E11="","",'Evaluation du jeu'!E11)</f>
        <v/>
      </c>
      <c r="L7" s="33" t="str">
        <f>IF('Evaluation du jeu'!E11="","",_xlfn.RANK.EQ('Evaluation du jeu'!E11,'Evaluation du jeu'!$E$7:$E$12))</f>
        <v/>
      </c>
      <c r="M7" s="33" t="str">
        <f t="shared" si="4"/>
        <v/>
      </c>
      <c r="N7" s="33" t="str">
        <f t="shared" si="5"/>
        <v/>
      </c>
      <c r="O7" s="33">
        <f t="array" ref="O7">SUM(IF($Q$3:$Q$8 &lt; Q7,1))+ (Q7="")*1000</f>
        <v>1000</v>
      </c>
      <c r="P7" s="33">
        <f>SMALL($O$3:$O$8,5)</f>
        <v>1000</v>
      </c>
      <c r="Q7" s="33" t="str">
        <f t="shared" si="6"/>
        <v/>
      </c>
      <c r="R7" s="33" t="str">
        <f t="shared" si="7"/>
        <v/>
      </c>
      <c r="S7" s="33" t="str">
        <f>IF('Evaluation du jeu'!F11=0,"",'Evaluation du jeu'!F11)</f>
        <v/>
      </c>
      <c r="T7" s="33" t="str">
        <f>IF('Evaluation du jeu'!G11="","",'Evaluation du jeu'!G11)</f>
        <v/>
      </c>
      <c r="U7" s="33" t="str">
        <f>IF('Evaluation du jeu'!G11="","",_xlfn.RANK.EQ('Evaluation du jeu'!G11,'Evaluation du jeu'!$G$7:$G$12))</f>
        <v/>
      </c>
      <c r="V7" s="33" t="str">
        <f t="shared" si="8"/>
        <v/>
      </c>
      <c r="W7" s="33" t="str">
        <f t="shared" si="9"/>
        <v/>
      </c>
      <c r="X7" s="33">
        <f t="array" ref="X7">SUM(IF($Z$3:$Z$8 &lt; Z7,1))+ (Z7="")*1000</f>
        <v>1000</v>
      </c>
      <c r="Y7" s="33">
        <f>SMALL($X$3:$X$8,5)</f>
        <v>1000</v>
      </c>
      <c r="Z7" s="33" t="str">
        <f t="shared" si="10"/>
        <v/>
      </c>
      <c r="AA7" s="33" t="str">
        <f t="shared" si="11"/>
        <v/>
      </c>
      <c r="AB7" s="33" t="str">
        <f>IF('Evaluation du jeu'!H11=0,"",'Evaluation du jeu'!H11)</f>
        <v/>
      </c>
      <c r="AC7" s="33" t="str">
        <f>IF('Evaluation du jeu'!I11="","",'Evaluation du jeu'!I11)</f>
        <v/>
      </c>
      <c r="AD7" s="33" t="str">
        <f>IF('Evaluation du jeu'!I11="","",_xlfn.RANK.EQ('Evaluation du jeu'!I11,'Evaluation du jeu'!$I$7:$I$12))</f>
        <v/>
      </c>
      <c r="AE7" s="33" t="str">
        <f t="shared" si="12"/>
        <v/>
      </c>
      <c r="AF7" s="33" t="str">
        <f t="shared" si="13"/>
        <v/>
      </c>
      <c r="AG7" s="33">
        <f t="array" ref="AG7">SUM(IF($AI$3:$AI$8 &lt; AI7,1))+ (AI7="")*1000</f>
        <v>1000</v>
      </c>
      <c r="AH7" s="33">
        <f>SMALL($AG$3:$AG$8,5)</f>
        <v>1000</v>
      </c>
      <c r="AI7" s="33" t="str">
        <f t="shared" si="14"/>
        <v/>
      </c>
      <c r="AJ7" s="33" t="str">
        <f t="shared" si="15"/>
        <v/>
      </c>
      <c r="AK7" s="33" t="str">
        <f>IF('Evaluation du jeu'!J11=0,"",'Evaluation du jeu'!J11)</f>
        <v/>
      </c>
      <c r="AL7" s="33" t="str">
        <f>IF('Evaluation du jeu'!K11="","",'Evaluation du jeu'!K11)</f>
        <v/>
      </c>
      <c r="AM7" s="33" t="str">
        <f>IF('Evaluation du jeu'!K11="","",_xlfn.RANK.EQ('Evaluation du jeu'!K11,'Evaluation du jeu'!$K$7:$K$12))</f>
        <v/>
      </c>
      <c r="AN7" s="33" t="str">
        <f t="shared" si="16"/>
        <v/>
      </c>
      <c r="AO7" s="33" t="str">
        <f t="shared" si="17"/>
        <v/>
      </c>
      <c r="AP7" s="33">
        <f t="array" ref="AP7">SUM(IF($AR$3:$AR$8 &lt; AR7,1))+ (AR7="")*1000</f>
        <v>1000</v>
      </c>
      <c r="AQ7" s="33">
        <f>SMALL($AP$3:$AP$8,5)</f>
        <v>1000</v>
      </c>
      <c r="AR7" s="33" t="str">
        <f t="shared" si="18"/>
        <v/>
      </c>
      <c r="AS7" s="33" t="str">
        <f t="shared" si="19"/>
        <v/>
      </c>
    </row>
    <row r="8" spans="1:45" x14ac:dyDescent="0.2">
      <c r="A8" s="33" t="str">
        <f>IF('Evaluation du jeu'!B12=0,"",'Evaluation du jeu'!B12)</f>
        <v/>
      </c>
      <c r="B8" s="33" t="str">
        <f>IF('Evaluation du jeu'!C12="","",'Evaluation du jeu'!C12)</f>
        <v/>
      </c>
      <c r="C8" s="33" t="str">
        <f>IF('Evaluation du jeu'!C12="","",_xlfn.RANK.EQ('Evaluation du jeu'!C12,'Evaluation du jeu'!$C$7:$C$12))</f>
        <v/>
      </c>
      <c r="D8" s="33" t="str">
        <f t="shared" si="0"/>
        <v/>
      </c>
      <c r="E8" s="33" t="str">
        <f t="shared" si="1"/>
        <v/>
      </c>
      <c r="F8" s="33">
        <f t="array" ref="F8">SUM(IF($H$3:$H$8 &lt; H8,1))+ (H8="")*1000</f>
        <v>1000</v>
      </c>
      <c r="G8" s="33">
        <f>SMALL($F$3:$F$8,6)</f>
        <v>1000</v>
      </c>
      <c r="H8" s="33" t="str">
        <f t="shared" si="2"/>
        <v/>
      </c>
      <c r="I8" s="33" t="str">
        <f t="shared" si="3"/>
        <v/>
      </c>
      <c r="J8" s="33" t="str">
        <f>IF('Evaluation du jeu'!D12=0,"",'Evaluation du jeu'!D12)</f>
        <v/>
      </c>
      <c r="K8" s="33" t="str">
        <f>IF('Evaluation du jeu'!E12="","",'Evaluation du jeu'!E12)</f>
        <v/>
      </c>
      <c r="L8" s="33" t="str">
        <f>IF('Evaluation du jeu'!E12="","",_xlfn.RANK.EQ('Evaluation du jeu'!E12,'Evaluation du jeu'!$E$7:$E$12))</f>
        <v/>
      </c>
      <c r="M8" s="33" t="str">
        <f t="shared" si="4"/>
        <v/>
      </c>
      <c r="N8" s="33" t="str">
        <f t="shared" si="5"/>
        <v/>
      </c>
      <c r="O8" s="33">
        <f t="array" ref="O8">SUM(IF($Q$3:$Q$8 &lt; Q8,1))+ (Q8="")*1000</f>
        <v>1000</v>
      </c>
      <c r="P8" s="33">
        <f>SMALL($O$3:$O$8,6)</f>
        <v>1000</v>
      </c>
      <c r="Q8" s="33" t="str">
        <f t="shared" si="6"/>
        <v/>
      </c>
      <c r="R8" s="33" t="str">
        <f t="shared" si="7"/>
        <v/>
      </c>
      <c r="S8" s="33" t="str">
        <f>IF('Evaluation du jeu'!F12=0,"",'Evaluation du jeu'!F12)</f>
        <v/>
      </c>
      <c r="T8" s="33" t="str">
        <f>IF('Evaluation du jeu'!G12="","",'Evaluation du jeu'!G12)</f>
        <v/>
      </c>
      <c r="U8" s="33" t="str">
        <f>IF('Evaluation du jeu'!G12="","",_xlfn.RANK.EQ('Evaluation du jeu'!G12,'Evaluation du jeu'!$G$7:$G$12))</f>
        <v/>
      </c>
      <c r="V8" s="33" t="str">
        <f t="shared" si="8"/>
        <v/>
      </c>
      <c r="W8" s="33" t="str">
        <f t="shared" si="9"/>
        <v/>
      </c>
      <c r="X8" s="33">
        <f t="array" ref="X8">SUM(IF($Z$3:$Z$8 &lt; Z8,1))+ (Z8="")*1000</f>
        <v>1000</v>
      </c>
      <c r="Y8" s="33">
        <f>SMALL($X$3:$X$8,6)</f>
        <v>1000</v>
      </c>
      <c r="Z8" s="33" t="str">
        <f t="shared" si="10"/>
        <v/>
      </c>
      <c r="AA8" s="33" t="str">
        <f t="shared" si="11"/>
        <v/>
      </c>
      <c r="AB8" s="33" t="str">
        <f>IF('Evaluation du jeu'!H12=0,"",'Evaluation du jeu'!H12)</f>
        <v/>
      </c>
      <c r="AC8" s="33" t="str">
        <f>IF('Evaluation du jeu'!I12="","",'Evaluation du jeu'!I12)</f>
        <v/>
      </c>
      <c r="AD8" s="33" t="str">
        <f>IF('Evaluation du jeu'!I12="","",_xlfn.RANK.EQ('Evaluation du jeu'!I12,'Evaluation du jeu'!$I$7:$I$12))</f>
        <v/>
      </c>
      <c r="AE8" s="33" t="str">
        <f t="shared" si="12"/>
        <v/>
      </c>
      <c r="AF8" s="33" t="str">
        <f t="shared" si="13"/>
        <v/>
      </c>
      <c r="AG8" s="33">
        <f t="array" ref="AG8">SUM(IF($AI$3:$AI$8 &lt; AI8,1))+ (AI8="")*1000</f>
        <v>1000</v>
      </c>
      <c r="AH8" s="33">
        <f>SMALL($AG$3:$AG$8,6)</f>
        <v>1000</v>
      </c>
      <c r="AI8" s="33" t="str">
        <f t="shared" si="14"/>
        <v/>
      </c>
      <c r="AJ8" s="33" t="str">
        <f t="shared" si="15"/>
        <v/>
      </c>
      <c r="AK8" s="33" t="str">
        <f>IF('Evaluation du jeu'!J12=0,"",'Evaluation du jeu'!J12)</f>
        <v/>
      </c>
      <c r="AL8" s="33" t="str">
        <f>IF('Evaluation du jeu'!K12="","",'Evaluation du jeu'!K12)</f>
        <v/>
      </c>
      <c r="AM8" s="33" t="str">
        <f>IF('Evaluation du jeu'!K12="","",_xlfn.RANK.EQ('Evaluation du jeu'!K12,'Evaluation du jeu'!$K$7:$K$12))</f>
        <v/>
      </c>
      <c r="AN8" s="33" t="str">
        <f t="shared" si="16"/>
        <v/>
      </c>
      <c r="AO8" s="33" t="str">
        <f t="shared" si="17"/>
        <v/>
      </c>
      <c r="AP8" s="33">
        <f t="array" ref="AP8">SUM(IF($AR$3:$AR$8 &lt; AR8,1))+ (AR8="")*1000</f>
        <v>1000</v>
      </c>
      <c r="AQ8" s="33">
        <f>SMALL($AP$3:$AP$8,6)</f>
        <v>1000</v>
      </c>
      <c r="AR8" s="33" t="str">
        <f t="shared" si="18"/>
        <v/>
      </c>
      <c r="AS8" s="33" t="str">
        <f t="shared" si="19"/>
        <v/>
      </c>
    </row>
  </sheetData>
  <sheetProtection selectLockedCells="1" selectUnlockedCells="1"/>
  <mergeCells count="10">
    <mergeCell ref="F2:I2"/>
    <mergeCell ref="A1:I1"/>
    <mergeCell ref="S1:Z1"/>
    <mergeCell ref="AB1:AI1"/>
    <mergeCell ref="AK1:AR1"/>
    <mergeCell ref="O2:R2"/>
    <mergeCell ref="J1:R1"/>
    <mergeCell ref="X2:AA2"/>
    <mergeCell ref="AG2:AJ2"/>
    <mergeCell ref="AP2:AS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SNBDate xmlns="http://schemas.microsoft.com/sharepoint/v3/fields">2015-01-26T23:00:00+00:00</SNBDate>
    <SNBContext xmlns="http://schemas.microsoft.com/sharepoint/v3" xsi:nil="true"/>
    <SNBDescription xmlns="http://schemas.microsoft.com/sharepoint/v3" xsi:nil="true"/>
    <SNBAuthor xmlns="http://schemas.microsoft.com/sharepoint/v3" xsi:nil="true"/>
    <Status xmlns="249ac15e-2a5e-4f69-b96a-d548d1e5a2a4" xsi:nil="true"/>
    <Sprache xmlns="05f3ad96-c035-4f79-917f-a386a0b943c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35978940E2BBD249932C0AFD4FEEA241" ma:contentTypeVersion="3" ma:contentTypeDescription="Dieser Content Type basiert auf dem Nukleus und definiert den Content Type für die Dox-Bibliothek" ma:contentTypeScope="" ma:versionID="768c5265c5774fc1625ac3666c069418">
  <xsd:schema xmlns:xsd="http://www.w3.org/2001/XMLSchema" xmlns:xs="http://www.w3.org/2001/XMLSchema" xmlns:p="http://schemas.microsoft.com/office/2006/metadata/properties" xmlns:ns1="http://schemas.microsoft.com/sharepoint/v3" xmlns:ns2="249ac15e-2a5e-4f69-b96a-d548d1e5a2a4" xmlns:ns3="http://schemas.microsoft.com/sharepoint/v3/fields" xmlns:ns5="05f3ad96-c035-4f79-917f-a386a0b943c8" targetNamespace="http://schemas.microsoft.com/office/2006/metadata/properties" ma:root="true" ma:fieldsID="94aab9659daf8b7c615452a312ab5857" ns1:_="" ns2:_="" ns3:_="" ns5:_="">
    <xsd:import namespace="http://schemas.microsoft.com/sharepoint/v3"/>
    <xsd:import namespace="249ac15e-2a5e-4f69-b96a-d548d1e5a2a4"/>
    <xsd:import namespace="http://schemas.microsoft.com/sharepoint/v3/fields"/>
    <xsd:import namespace="05f3ad96-c035-4f79-917f-a386a0b943c8"/>
    <xsd:element name="properties">
      <xsd:complexType>
        <xsd:sequence>
          <xsd:element name="documentManagement">
            <xsd:complexType>
              <xsd:all>
                <xsd:element ref="ns1:SNBDescription" minOccurs="0"/>
                <xsd:element ref="ns2:Status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  <xsd:element ref="ns5:Sprach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2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>
          <xsd:maxLength value="255"/>
        </xsd:restriction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9ac15e-2a5e-4f69-b96a-d548d1e5a2a4" elementFormDefault="qualified">
    <xsd:import namespace="http://schemas.microsoft.com/office/2006/documentManagement/types"/>
    <xsd:import namespace="http://schemas.microsoft.com/office/infopath/2007/PartnerControls"/>
    <xsd:element name="Status" ma:index="3" nillable="true" ma:displayName="Status" ma:default="published" ma:format="Dropdown" ma:internalName="Status">
      <xsd:simpleType>
        <xsd:restriction base="dms:Choice">
          <xsd:enumeration value="(none)"/>
          <xsd:enumeration value="published"/>
          <xsd:enumeration value="in Überarbeitung"/>
          <xsd:enumeration value="bereit zur Publikation"/>
          <xsd:enumeration value="gelösch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f3ad96-c035-4f79-917f-a386a0b943c8" elementFormDefault="qualified">
    <xsd:import namespace="http://schemas.microsoft.com/office/2006/documentManagement/types"/>
    <xsd:import namespace="http://schemas.microsoft.com/office/infopath/2007/PartnerControls"/>
    <xsd:element name="Sprache" ma:index="16" nillable="true" ma:displayName="Sprache" ma:default="(None)" ma:format="Dropdown" ma:internalName="Sprache">
      <xsd:simpleType>
        <xsd:restriction base="dms:Choice">
          <xsd:enumeration value="(None)"/>
          <xsd:enumeration value="de"/>
          <xsd:enumeration value="fr"/>
          <xsd:enumeration value="en"/>
          <xsd:enumeration value="it"/>
          <xsd:enumeration value="all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 ma:index="15" ma:displayName="Subject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C2659C-2FEF-4B60-B24A-507EEBA1F52B}">
  <ds:schemaRefs>
    <ds:schemaRef ds:uri="http://schemas.microsoft.com/office/2006/metadata/customXsn"/>
  </ds:schemaRefs>
</ds:datastoreItem>
</file>

<file path=customXml/itemProps2.xml><?xml version="1.0" encoding="utf-8"?>
<ds:datastoreItem xmlns:ds="http://schemas.openxmlformats.org/officeDocument/2006/customXml" ds:itemID="{8854D1A9-AF66-40FA-BDFB-008B38C35A11}">
  <ds:schemaRefs>
    <ds:schemaRef ds:uri="http://www.w3.org/XML/1998/namespace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purl.org/dc/elements/1.1/"/>
    <ds:schemaRef ds:uri="http://schemas.microsoft.com/sharepoint/v3/fields"/>
    <ds:schemaRef ds:uri="http://schemas.openxmlformats.org/package/2006/metadata/core-properties"/>
    <ds:schemaRef ds:uri="05f3ad96-c035-4f79-917f-a386a0b943c8"/>
    <ds:schemaRef ds:uri="249ac15e-2a5e-4f69-b96a-d548d1e5a2a4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609A0067-E4E7-403C-A517-8CE961AB3A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49ac15e-2a5e-4f69-b96a-d548d1e5a2a4"/>
    <ds:schemaRef ds:uri="http://schemas.microsoft.com/sharepoint/v3/fields"/>
    <ds:schemaRef ds:uri="05f3ad96-c035-4f79-917f-a386a0b943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341FDAAA-707E-4FF7-BB32-A60F2616FEE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Evaluation du jeu</vt:lpstr>
      <vt:lpstr>Pilotage</vt:lpstr>
      <vt:lpstr>'Evaluation du jeu'!Criteria</vt:lpstr>
    </vt:vector>
  </TitlesOfParts>
  <Company>Swiss National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Evaluation du jeu</dc:title>
  <dc:subject/>
  <dc:creator>iconomix</dc:creator>
  <cp:lastModifiedBy>Saladin Lorenz</cp:lastModifiedBy>
  <cp:lastPrinted>2015-03-11T13:20:06Z</cp:lastPrinted>
  <dcterms:created xsi:type="dcterms:W3CDTF">2014-09-04T08:32:56Z</dcterms:created>
  <dcterms:modified xsi:type="dcterms:W3CDTF">2018-07-02T13:53:25Z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0x010100593093B082FB11DC83140800200C9A66010035978940E2BBD249932C0AFD4FEEA241</vt:lpwstr>
  </property>
</Properties>
</file>